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8835" activeTab="0"/>
  </bookViews>
  <sheets>
    <sheet name="Weideplanung NRW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<sst xmlns="http://schemas.openxmlformats.org/spreadsheetml/2006/main" count="195" uniqueCount="45">
  <si>
    <t>Mitte März-Mitte April</t>
  </si>
  <si>
    <t xml:space="preserve">Niederungslagen </t>
  </si>
  <si>
    <t>Übergangslagen</t>
  </si>
  <si>
    <t>Mittelgebirge</t>
  </si>
  <si>
    <t>frisch</t>
  </si>
  <si>
    <t>trocken</t>
  </si>
  <si>
    <t>Vorweide</t>
  </si>
  <si>
    <t>Frühlingsweide</t>
  </si>
  <si>
    <t>Sommerweide</t>
  </si>
  <si>
    <t>Herbstweide</t>
  </si>
  <si>
    <t>Mitte April-Anf. Juni</t>
  </si>
  <si>
    <t>Anf Juni-Mitte August</t>
  </si>
  <si>
    <t>Anf. Okt.-Anf. Nov</t>
  </si>
  <si>
    <t>Mitte Aug.-Ende Sept.</t>
  </si>
  <si>
    <t>Jahresertrag</t>
  </si>
  <si>
    <t>dt TM/ha</t>
  </si>
  <si>
    <t>Region</t>
  </si>
  <si>
    <t>Lage</t>
  </si>
  <si>
    <t>konventionell</t>
  </si>
  <si>
    <t>ökologisch</t>
  </si>
  <si>
    <t>Wirtschafts-weise</t>
  </si>
  <si>
    <t>kg TM-Zuwachs/Tag</t>
  </si>
  <si>
    <t>Spätherbstzuwachs</t>
  </si>
  <si>
    <t>Nettoweidefutteraufnahme (kg/Kuh u.Tag):</t>
  </si>
  <si>
    <t>Anzahl Tage:</t>
  </si>
  <si>
    <t>opt. Besatzdichte /ha:</t>
  </si>
  <si>
    <t xml:space="preserve">Flächenbedarf/Herde </t>
  </si>
  <si>
    <t xml:space="preserve">Tiere/Herde: </t>
  </si>
  <si>
    <t>opt. Besatzdichte: Tiere/ha:</t>
  </si>
  <si>
    <t>Flächenbedarf: ha/Kuh</t>
  </si>
  <si>
    <t xml:space="preserve">Flächenbedarf: ha/Herde </t>
  </si>
  <si>
    <t>Tierzahl/Herde</t>
  </si>
  <si>
    <t>weidefähige Fläche, ha</t>
  </si>
  <si>
    <t>% Weiderest:</t>
  </si>
  <si>
    <t>Futteraufnahme: kg TM/Kuh und Tag</t>
  </si>
  <si>
    <t xml:space="preserve">Tierzahl: </t>
  </si>
  <si>
    <t>Bruttoweidefutterbedarf (kg/Kuh u.Tag):</t>
  </si>
  <si>
    <t>Flächenbedarf/Kuh in Abhängigkeit von der täglichen Weidefutteraufnahme:</t>
  </si>
  <si>
    <t>Tierzahleingabe</t>
  </si>
  <si>
    <t>Nur die gelben Felder sind zur Eingabe der betriebsspezifischen Angaben freigegeben!</t>
  </si>
  <si>
    <t>Mittlerer Graszuwachs auf dem Dauergrünland im Vegetationsverlauf in den  Anbauregionen von NRW</t>
  </si>
  <si>
    <t>Beispiel: 16 kg Nettoweidefutteraufnahme/Kuh und Tag, 15 % Weiderest, 40 Kühe</t>
  </si>
  <si>
    <t>Riswicker Planungshilfe für die Kurzrasenweide in NRW</t>
  </si>
  <si>
    <t>Bearbeitung: Dr. Clara Berendonk, Landwirtschaftskammer NRW, Landwirtschaftszentrum Haus Riswick, Elsenpass 5</t>
  </si>
  <si>
    <t>www.riswick.de, clara.berendonk@lwk.nrw.de, Tel. 02821 996 193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</si>
</sst>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???"/>
    <numFmt numFmtId="174" formatCode="???.0"/>
    <numFmt numFmtId="175" formatCode="???.00"/>
    <numFmt numFmtId="176" formatCode="??0.00"/>
    <numFmt numFmtId="177" formatCode="??0.000"/>
    <numFmt numFmtId="178" formatCode="??0.0"/>
    <numFmt numFmtId="179" formatCode="??0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9" fontId="1" fillId="0" borderId="13" xfId="0" applyNumberFormat="1" applyFont="1" applyBorder="1" applyAlignment="1">
      <alignment horizontal="center"/>
    </xf>
    <xf numFmtId="179" fontId="1" fillId="0" borderId="2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9" fontId="1" fillId="0" borderId="23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179" fontId="1" fillId="0" borderId="10" xfId="0" applyNumberFormat="1" applyFont="1" applyBorder="1" applyAlignment="1">
      <alignment horizontal="center"/>
    </xf>
    <xf numFmtId="179" fontId="1" fillId="0" borderId="24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1" fontId="1" fillId="24" borderId="13" xfId="0" applyNumberFormat="1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9" fontId="1" fillId="0" borderId="13" xfId="0" applyNumberFormat="1" applyFont="1" applyFill="1" applyBorder="1" applyAlignment="1">
      <alignment horizontal="center"/>
    </xf>
    <xf numFmtId="179" fontId="1" fillId="0" borderId="22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1" fillId="0" borderId="27" xfId="0" applyNumberFormat="1" applyFont="1" applyFill="1" applyBorder="1" applyAlignment="1">
      <alignment horizontal="center"/>
    </xf>
    <xf numFmtId="176" fontId="1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8" fontId="1" fillId="0" borderId="15" xfId="0" applyNumberFormat="1" applyFont="1" applyFill="1" applyBorder="1" applyAlignment="1">
      <alignment horizontal="center"/>
    </xf>
    <xf numFmtId="178" fontId="1" fillId="0" borderId="23" xfId="0" applyNumberFormat="1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center"/>
    </xf>
    <xf numFmtId="176" fontId="1" fillId="0" borderId="2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1" fillId="0" borderId="13" xfId="0" applyNumberFormat="1" applyFont="1" applyFill="1" applyBorder="1" applyAlignment="1">
      <alignment horizontal="center"/>
    </xf>
    <xf numFmtId="178" fontId="1" fillId="0" borderId="22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1" fillId="0" borderId="22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8" fontId="1" fillId="0" borderId="27" xfId="0" applyNumberFormat="1" applyFont="1" applyFill="1" applyBorder="1" applyAlignment="1">
      <alignment horizontal="center"/>
    </xf>
    <xf numFmtId="178" fontId="1" fillId="0" borderId="25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179" fontId="1" fillId="0" borderId="27" xfId="0" applyNumberFormat="1" applyFont="1" applyFill="1" applyBorder="1" applyAlignment="1">
      <alignment horizontal="center"/>
    </xf>
    <xf numFmtId="179" fontId="1" fillId="0" borderId="25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179" fontId="1" fillId="0" borderId="15" xfId="0" applyNumberFormat="1" applyFont="1" applyFill="1" applyBorder="1" applyAlignment="1">
      <alignment horizontal="center"/>
    </xf>
    <xf numFmtId="179" fontId="1" fillId="0" borderId="23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24" borderId="0" xfId="0" applyFont="1" applyFill="1" applyAlignment="1" applyProtection="1">
      <alignment horizontal="left"/>
      <protection locked="0"/>
    </xf>
    <xf numFmtId="0" fontId="25" fillId="24" borderId="0" xfId="0" applyFont="1" applyFill="1" applyAlignment="1" applyProtection="1">
      <alignment horizontal="center"/>
      <protection locked="0"/>
    </xf>
    <xf numFmtId="0" fontId="25" fillId="24" borderId="13" xfId="0" applyFont="1" applyFill="1" applyBorder="1" applyAlignment="1" applyProtection="1">
      <alignment horizontal="center"/>
      <protection locked="0"/>
    </xf>
    <xf numFmtId="0" fontId="25" fillId="24" borderId="22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25" fillId="24" borderId="15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2" xfId="0" applyFont="1" applyBorder="1" applyAlignment="1">
      <alignment wrapText="1"/>
    </xf>
    <xf numFmtId="0" fontId="22" fillId="0" borderId="17" xfId="0" applyFont="1" applyBorder="1" applyAlignment="1">
      <alignment horizontal="left" wrapText="1"/>
    </xf>
    <xf numFmtId="0" fontId="4" fillId="0" borderId="29" xfId="0" applyFont="1" applyBorder="1" applyAlignment="1">
      <alignment/>
    </xf>
    <xf numFmtId="172" fontId="25" fillId="24" borderId="29" xfId="0" applyNumberFormat="1" applyFont="1" applyFill="1" applyBorder="1" applyAlignment="1" applyProtection="1">
      <alignment horizontal="center"/>
      <protection locked="0"/>
    </xf>
    <xf numFmtId="1" fontId="1" fillId="0" borderId="29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31" fillId="0" borderId="24" xfId="0" applyFont="1" applyBorder="1" applyAlignment="1">
      <alignment/>
    </xf>
    <xf numFmtId="0" fontId="31" fillId="0" borderId="11" xfId="0" applyFont="1" applyBorder="1" applyAlignment="1">
      <alignment/>
    </xf>
    <xf numFmtId="179" fontId="32" fillId="0" borderId="10" xfId="0" applyNumberFormat="1" applyFont="1" applyBorder="1" applyAlignment="1">
      <alignment horizontal="center"/>
    </xf>
    <xf numFmtId="179" fontId="32" fillId="0" borderId="24" xfId="0" applyNumberFormat="1" applyFont="1" applyBorder="1" applyAlignment="1">
      <alignment horizontal="center"/>
    </xf>
    <xf numFmtId="173" fontId="32" fillId="0" borderId="12" xfId="0" applyNumberFormat="1" applyFont="1" applyBorder="1" applyAlignment="1">
      <alignment horizontal="center"/>
    </xf>
    <xf numFmtId="173" fontId="32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23" xfId="0" applyFont="1" applyBorder="1" applyAlignment="1">
      <alignment/>
    </xf>
    <xf numFmtId="0" fontId="31" fillId="0" borderId="16" xfId="0" applyFont="1" applyBorder="1" applyAlignment="1">
      <alignment/>
    </xf>
    <xf numFmtId="179" fontId="32" fillId="0" borderId="15" xfId="0" applyNumberFormat="1" applyFont="1" applyBorder="1" applyAlignment="1">
      <alignment horizontal="center"/>
    </xf>
    <xf numFmtId="179" fontId="32" fillId="0" borderId="23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178" fontId="32" fillId="0" borderId="10" xfId="0" applyNumberFormat="1" applyFont="1" applyBorder="1" applyAlignment="1">
      <alignment horizontal="center"/>
    </xf>
    <xf numFmtId="178" fontId="32" fillId="0" borderId="24" xfId="0" applyNumberFormat="1" applyFont="1" applyBorder="1" applyAlignment="1">
      <alignment horizontal="center"/>
    </xf>
    <xf numFmtId="178" fontId="32" fillId="0" borderId="15" xfId="0" applyNumberFormat="1" applyFont="1" applyBorder="1" applyAlignment="1">
      <alignment horizontal="center"/>
    </xf>
    <xf numFmtId="178" fontId="32" fillId="0" borderId="23" xfId="0" applyNumberFormat="1" applyFont="1" applyBorder="1" applyAlignment="1">
      <alignment horizontal="center"/>
    </xf>
    <xf numFmtId="176" fontId="32" fillId="0" borderId="10" xfId="0" applyNumberFormat="1" applyFont="1" applyBorder="1" applyAlignment="1">
      <alignment horizontal="center"/>
    </xf>
    <xf numFmtId="176" fontId="32" fillId="0" borderId="24" xfId="0" applyNumberFormat="1" applyFont="1" applyBorder="1" applyAlignment="1">
      <alignment horizontal="center"/>
    </xf>
    <xf numFmtId="176" fontId="32" fillId="0" borderId="15" xfId="0" applyNumberFormat="1" applyFont="1" applyBorder="1" applyAlignment="1">
      <alignment horizontal="center"/>
    </xf>
    <xf numFmtId="176" fontId="32" fillId="0" borderId="2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9</xdr:col>
      <xdr:colOff>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2219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tabSelected="1" zoomScalePageLayoutView="0" workbookViewId="0" topLeftCell="A1">
      <selection activeCell="E14" sqref="E14 E26"/>
    </sheetView>
  </sheetViews>
  <sheetFormatPr defaultColWidth="11.421875" defaultRowHeight="12.75"/>
  <cols>
    <col min="1" max="1" width="13.00390625" style="0" customWidth="1"/>
    <col min="2" max="2" width="19.140625" style="0" customWidth="1"/>
    <col min="3" max="3" width="10.7109375" style="0" customWidth="1"/>
    <col min="4" max="8" width="20.7109375" style="0" customWidth="1"/>
    <col min="9" max="9" width="17.421875" style="0" customWidth="1"/>
    <col min="10" max="10" width="31.00390625" style="0" customWidth="1"/>
    <col min="11" max="11" width="13.8515625" style="14" customWidth="1"/>
    <col min="12" max="12" width="14.8515625" style="14" customWidth="1"/>
    <col min="13" max="13" width="11.421875" style="14" customWidth="1"/>
    <col min="14" max="18" width="19.140625" style="14" customWidth="1"/>
  </cols>
  <sheetData>
    <row r="1" s="120" customFormat="1" ht="38.25" customHeight="1">
      <c r="A1" s="120" t="s">
        <v>42</v>
      </c>
    </row>
    <row r="2" s="1" customFormat="1" ht="15.75">
      <c r="A2" s="1" t="s">
        <v>43</v>
      </c>
    </row>
    <row r="3" s="1" customFormat="1" ht="15.75">
      <c r="A3" s="1" t="s">
        <v>44</v>
      </c>
    </row>
    <row r="4" s="1" customFormat="1" ht="15.75"/>
    <row r="5" spans="1:7" s="118" customFormat="1" ht="18">
      <c r="A5" s="119" t="s">
        <v>39</v>
      </c>
      <c r="B5" s="119"/>
      <c r="C5" s="119"/>
      <c r="D5" s="119"/>
      <c r="E5" s="119"/>
      <c r="F5" s="119"/>
      <c r="G5" s="119"/>
    </row>
    <row r="6" spans="1:7" ht="12.75">
      <c r="A6" s="129" t="s">
        <v>41</v>
      </c>
      <c r="B6" s="129"/>
      <c r="C6" s="130"/>
      <c r="D6" s="129"/>
      <c r="E6" s="129"/>
      <c r="F6" s="129"/>
      <c r="G6" s="129"/>
    </row>
    <row r="7" s="1" customFormat="1" ht="20.25">
      <c r="A7" s="121" t="s">
        <v>40</v>
      </c>
    </row>
    <row r="8" spans="1:9" ht="12.75">
      <c r="A8" s="2"/>
      <c r="B8" s="3"/>
      <c r="C8" s="3"/>
      <c r="D8" s="4" t="s">
        <v>6</v>
      </c>
      <c r="E8" s="34" t="s">
        <v>7</v>
      </c>
      <c r="F8" s="5" t="s">
        <v>8</v>
      </c>
      <c r="G8" s="34" t="s">
        <v>9</v>
      </c>
      <c r="H8" s="6" t="s">
        <v>22</v>
      </c>
      <c r="I8" s="6" t="s">
        <v>14</v>
      </c>
    </row>
    <row r="9" spans="1:9" ht="12.75">
      <c r="A9" s="7"/>
      <c r="B9" s="8"/>
      <c r="C9" s="8"/>
      <c r="D9" s="9"/>
      <c r="E9" s="35"/>
      <c r="F9" s="10"/>
      <c r="G9" s="35"/>
      <c r="H9" s="11"/>
      <c r="I9" s="11"/>
    </row>
    <row r="10" spans="1:10" ht="12.75">
      <c r="A10" s="7"/>
      <c r="B10" s="8"/>
      <c r="C10" s="8"/>
      <c r="D10" s="9" t="s">
        <v>0</v>
      </c>
      <c r="E10" s="36" t="s">
        <v>10</v>
      </c>
      <c r="F10" s="10" t="s">
        <v>11</v>
      </c>
      <c r="G10" s="36" t="s">
        <v>13</v>
      </c>
      <c r="H10" s="11" t="s">
        <v>12</v>
      </c>
      <c r="I10" s="11"/>
      <c r="J10" s="10"/>
    </row>
    <row r="11" spans="1:10" ht="12.75" hidden="1">
      <c r="A11" s="12"/>
      <c r="B11" s="13" t="s">
        <v>24</v>
      </c>
      <c r="C11" s="14"/>
      <c r="D11" s="15">
        <v>30</v>
      </c>
      <c r="E11" s="16">
        <v>45</v>
      </c>
      <c r="F11" s="16">
        <v>75</v>
      </c>
      <c r="G11" s="16">
        <v>45</v>
      </c>
      <c r="H11" s="17">
        <v>30</v>
      </c>
      <c r="I11" s="17"/>
      <c r="J11" s="10"/>
    </row>
    <row r="12" spans="1:10" ht="26.25" thickBot="1">
      <c r="A12" s="18" t="s">
        <v>20</v>
      </c>
      <c r="B12" s="19" t="s">
        <v>16</v>
      </c>
      <c r="C12" s="20" t="s">
        <v>17</v>
      </c>
      <c r="D12" s="157" t="s">
        <v>21</v>
      </c>
      <c r="E12" s="158"/>
      <c r="F12" s="158"/>
      <c r="G12" s="158"/>
      <c r="H12" s="159"/>
      <c r="I12" s="21" t="s">
        <v>15</v>
      </c>
      <c r="J12" s="10"/>
    </row>
    <row r="13" spans="1:10" ht="16.5" thickTop="1">
      <c r="A13" s="155" t="s">
        <v>18</v>
      </c>
      <c r="B13" s="68" t="s">
        <v>1</v>
      </c>
      <c r="C13" s="69" t="s">
        <v>4</v>
      </c>
      <c r="D13" s="97">
        <v>30</v>
      </c>
      <c r="E13" s="97">
        <v>95</v>
      </c>
      <c r="F13" s="97">
        <v>60</v>
      </c>
      <c r="G13" s="97">
        <v>50</v>
      </c>
      <c r="H13" s="98">
        <v>20</v>
      </c>
      <c r="I13" s="99">
        <f>(D$11*D13+E$11*E13+F$11*F13+G$11*G13+H$11*H13)/100</f>
        <v>125.25</v>
      </c>
      <c r="J13" s="108"/>
    </row>
    <row r="14" spans="1:10" ht="15.75">
      <c r="A14" s="155"/>
      <c r="B14" s="72"/>
      <c r="C14" s="73" t="s">
        <v>5</v>
      </c>
      <c r="D14" s="100">
        <v>30</v>
      </c>
      <c r="E14" s="100">
        <v>80</v>
      </c>
      <c r="F14" s="100">
        <v>50</v>
      </c>
      <c r="G14" s="100">
        <v>40</v>
      </c>
      <c r="H14" s="101">
        <v>20</v>
      </c>
      <c r="I14" s="102">
        <f>(D$11*D14+E$11*E14+F$11*F14+G$11*G14+H$11*H14)/100</f>
        <v>106.5</v>
      </c>
      <c r="J14" s="108"/>
    </row>
    <row r="15" spans="1:10" ht="15.75">
      <c r="A15" s="155"/>
      <c r="B15" s="22" t="s">
        <v>2</v>
      </c>
      <c r="C15" s="8" t="s">
        <v>4</v>
      </c>
      <c r="D15" s="24">
        <v>25</v>
      </c>
      <c r="E15" s="24">
        <v>70</v>
      </c>
      <c r="F15" s="24">
        <v>50</v>
      </c>
      <c r="G15" s="24">
        <v>40</v>
      </c>
      <c r="H15" s="25">
        <v>15</v>
      </c>
      <c r="I15" s="26">
        <f aca="true" t="shared" si="0" ref="I15:I24">(D$11*D15+E$11*E15+F$11*F15+G$11*G15+H$11*H15)/100</f>
        <v>99</v>
      </c>
      <c r="J15" s="109"/>
    </row>
    <row r="16" spans="1:10" ht="15.75">
      <c r="A16" s="155"/>
      <c r="B16" s="23"/>
      <c r="C16" s="13" t="s">
        <v>5</v>
      </c>
      <c r="D16" s="27">
        <v>20</v>
      </c>
      <c r="E16" s="27">
        <v>60</v>
      </c>
      <c r="F16" s="27">
        <v>40</v>
      </c>
      <c r="G16" s="27">
        <v>30</v>
      </c>
      <c r="H16" s="28">
        <v>15</v>
      </c>
      <c r="I16" s="29">
        <f t="shared" si="0"/>
        <v>81</v>
      </c>
      <c r="J16" s="109"/>
    </row>
    <row r="17" spans="1:18" s="66" customFormat="1" ht="15.75">
      <c r="A17" s="155"/>
      <c r="B17" s="60" t="s">
        <v>3</v>
      </c>
      <c r="C17" s="61" t="s">
        <v>4</v>
      </c>
      <c r="D17" s="62">
        <v>10</v>
      </c>
      <c r="E17" s="62">
        <v>60</v>
      </c>
      <c r="F17" s="62">
        <v>50</v>
      </c>
      <c r="G17" s="62">
        <v>30</v>
      </c>
      <c r="H17" s="63">
        <v>5</v>
      </c>
      <c r="I17" s="64">
        <f>(D$11*D17+E$11*E17+F$11*F17+G$11*G17+H$11*H17)/100</f>
        <v>82.5</v>
      </c>
      <c r="J17" s="110"/>
      <c r="K17" s="65"/>
      <c r="L17" s="65"/>
      <c r="M17" s="65"/>
      <c r="N17" s="65"/>
      <c r="O17" s="65"/>
      <c r="P17" s="65"/>
      <c r="Q17" s="65"/>
      <c r="R17" s="65"/>
    </row>
    <row r="18" spans="1:10" ht="15.75">
      <c r="A18" s="156"/>
      <c r="B18" s="23"/>
      <c r="C18" s="13" t="s">
        <v>5</v>
      </c>
      <c r="D18" s="27">
        <v>10</v>
      </c>
      <c r="E18" s="27">
        <v>50</v>
      </c>
      <c r="F18" s="27">
        <v>35</v>
      </c>
      <c r="G18" s="27">
        <v>25</v>
      </c>
      <c r="H18" s="28">
        <v>5</v>
      </c>
      <c r="I18" s="29">
        <f>(D$11*D18+E$11*E18+F$11*F18+G$11*G18+H$11*H18)/100</f>
        <v>64.5</v>
      </c>
      <c r="J18" s="109"/>
    </row>
    <row r="19" spans="1:18" s="138" customFormat="1" ht="15.75">
      <c r="A19" s="155" t="s">
        <v>19</v>
      </c>
      <c r="B19" s="131" t="s">
        <v>1</v>
      </c>
      <c r="C19" s="132" t="s">
        <v>4</v>
      </c>
      <c r="D19" s="133">
        <v>20</v>
      </c>
      <c r="E19" s="133">
        <v>70</v>
      </c>
      <c r="F19" s="133">
        <v>55</v>
      </c>
      <c r="G19" s="133">
        <v>40</v>
      </c>
      <c r="H19" s="134">
        <v>15</v>
      </c>
      <c r="I19" s="135">
        <f t="shared" si="0"/>
        <v>101.25</v>
      </c>
      <c r="J19" s="136"/>
      <c r="K19" s="137"/>
      <c r="L19" s="137"/>
      <c r="M19" s="137"/>
      <c r="N19" s="137"/>
      <c r="O19" s="137"/>
      <c r="P19" s="137"/>
      <c r="Q19" s="137"/>
      <c r="R19" s="137"/>
    </row>
    <row r="20" spans="1:18" s="138" customFormat="1" ht="15.75">
      <c r="A20" s="155"/>
      <c r="B20" s="139"/>
      <c r="C20" s="140" t="s">
        <v>5</v>
      </c>
      <c r="D20" s="141">
        <v>20</v>
      </c>
      <c r="E20" s="141">
        <v>60</v>
      </c>
      <c r="F20" s="141">
        <v>40</v>
      </c>
      <c r="G20" s="141">
        <v>35</v>
      </c>
      <c r="H20" s="142">
        <v>15</v>
      </c>
      <c r="I20" s="143">
        <f t="shared" si="0"/>
        <v>83.25</v>
      </c>
      <c r="J20" s="136"/>
      <c r="K20" s="137"/>
      <c r="L20" s="137"/>
      <c r="M20" s="137"/>
      <c r="N20" s="137"/>
      <c r="O20" s="137"/>
      <c r="P20" s="137"/>
      <c r="Q20" s="137"/>
      <c r="R20" s="137"/>
    </row>
    <row r="21" spans="1:10" ht="15.75">
      <c r="A21" s="155"/>
      <c r="B21" s="30" t="s">
        <v>2</v>
      </c>
      <c r="C21" s="3" t="s">
        <v>4</v>
      </c>
      <c r="D21" s="31">
        <v>15</v>
      </c>
      <c r="E21" s="31">
        <v>60</v>
      </c>
      <c r="F21" s="31">
        <v>45</v>
      </c>
      <c r="G21" s="31">
        <v>40</v>
      </c>
      <c r="H21" s="32">
        <v>10</v>
      </c>
      <c r="I21" s="33">
        <f t="shared" si="0"/>
        <v>86.25</v>
      </c>
      <c r="J21" s="109"/>
    </row>
    <row r="22" spans="1:10" ht="15.75">
      <c r="A22" s="155"/>
      <c r="B22" s="23"/>
      <c r="C22" s="13" t="s">
        <v>5</v>
      </c>
      <c r="D22" s="27">
        <v>15</v>
      </c>
      <c r="E22" s="27">
        <v>55</v>
      </c>
      <c r="F22" s="27">
        <v>35</v>
      </c>
      <c r="G22" s="27">
        <v>35</v>
      </c>
      <c r="H22" s="28">
        <v>10</v>
      </c>
      <c r="I22" s="29">
        <f t="shared" si="0"/>
        <v>74.25</v>
      </c>
      <c r="J22" s="109"/>
    </row>
    <row r="23" spans="1:10" ht="15.75">
      <c r="A23" s="155"/>
      <c r="B23" s="22" t="s">
        <v>3</v>
      </c>
      <c r="C23" s="8" t="s">
        <v>4</v>
      </c>
      <c r="D23" s="24">
        <v>10</v>
      </c>
      <c r="E23" s="24">
        <v>55</v>
      </c>
      <c r="F23" s="24">
        <v>45</v>
      </c>
      <c r="G23" s="24">
        <v>35</v>
      </c>
      <c r="H23" s="25">
        <v>5</v>
      </c>
      <c r="I23" s="26">
        <f t="shared" si="0"/>
        <v>78.75</v>
      </c>
      <c r="J23" s="109"/>
    </row>
    <row r="24" spans="1:10" ht="15.75">
      <c r="A24" s="156"/>
      <c r="B24" s="23"/>
      <c r="C24" s="13" t="s">
        <v>5</v>
      </c>
      <c r="D24" s="27">
        <v>10</v>
      </c>
      <c r="E24" s="27">
        <v>45</v>
      </c>
      <c r="F24" s="27">
        <v>35</v>
      </c>
      <c r="G24" s="27">
        <v>25</v>
      </c>
      <c r="H24" s="28">
        <v>5</v>
      </c>
      <c r="I24" s="29">
        <f t="shared" si="0"/>
        <v>62.25</v>
      </c>
      <c r="J24" s="109"/>
    </row>
    <row r="25" spans="1:10" ht="15.75">
      <c r="A25" s="126" t="s">
        <v>23</v>
      </c>
      <c r="B25" s="126"/>
      <c r="C25" s="126"/>
      <c r="D25" s="127">
        <v>16</v>
      </c>
      <c r="E25" s="127">
        <v>16</v>
      </c>
      <c r="F25" s="127">
        <v>16</v>
      </c>
      <c r="G25" s="127">
        <v>16</v>
      </c>
      <c r="H25" s="127">
        <v>16</v>
      </c>
      <c r="I25" s="124"/>
      <c r="J25" s="105"/>
    </row>
    <row r="26" spans="1:10" ht="15.75">
      <c r="A26" s="126" t="s">
        <v>36</v>
      </c>
      <c r="B26" s="126"/>
      <c r="C26" s="126"/>
      <c r="D26" s="128">
        <f>D25*(1+$C$27/100)</f>
        <v>18.4</v>
      </c>
      <c r="E26" s="128">
        <f>E25*(1+$C$27/100)</f>
        <v>18.4</v>
      </c>
      <c r="F26" s="128">
        <f>F25*(1+$C$27/100)</f>
        <v>18.4</v>
      </c>
      <c r="G26" s="128">
        <f>G25*(1+$C$27/100)</f>
        <v>18.4</v>
      </c>
      <c r="H26" s="128">
        <f>H25*(1+$C$27/100)</f>
        <v>18.4</v>
      </c>
      <c r="I26" s="125"/>
      <c r="J26" s="88"/>
    </row>
    <row r="27" spans="1:10" ht="15.75">
      <c r="A27" s="103"/>
      <c r="B27" s="111" t="s">
        <v>33</v>
      </c>
      <c r="C27" s="112">
        <v>15</v>
      </c>
      <c r="D27" s="104"/>
      <c r="E27" s="104"/>
      <c r="F27" s="104"/>
      <c r="G27" s="104"/>
      <c r="H27" s="104"/>
      <c r="I27" s="109"/>
      <c r="J27" s="109"/>
    </row>
    <row r="29" spans="1:18" s="122" customFormat="1" ht="20.25">
      <c r="A29" s="121" t="s">
        <v>25</v>
      </c>
      <c r="K29" s="123"/>
      <c r="L29" s="123"/>
      <c r="M29" s="123"/>
      <c r="N29" s="123"/>
      <c r="O29" s="123"/>
      <c r="P29" s="123"/>
      <c r="Q29" s="123"/>
      <c r="R29" s="123"/>
    </row>
    <row r="30" spans="1:8" ht="12.75">
      <c r="A30" s="2"/>
      <c r="B30" s="3"/>
      <c r="C30" s="39"/>
      <c r="D30" s="4" t="s">
        <v>6</v>
      </c>
      <c r="E30" s="34" t="s">
        <v>7</v>
      </c>
      <c r="F30" s="5" t="s">
        <v>8</v>
      </c>
      <c r="G30" s="34" t="s">
        <v>9</v>
      </c>
      <c r="H30" s="6" t="s">
        <v>22</v>
      </c>
    </row>
    <row r="31" spans="1:10" ht="12.75">
      <c r="A31" s="7"/>
      <c r="B31" s="8"/>
      <c r="C31" s="40"/>
      <c r="D31" s="9"/>
      <c r="E31" s="35"/>
      <c r="F31" s="10"/>
      <c r="G31" s="35"/>
      <c r="H31" s="11"/>
      <c r="I31" s="67"/>
      <c r="J31" s="67"/>
    </row>
    <row r="32" spans="1:10" ht="12.75">
      <c r="A32" s="12"/>
      <c r="B32" s="13"/>
      <c r="C32" s="41"/>
      <c r="D32" s="15" t="s">
        <v>0</v>
      </c>
      <c r="E32" s="36" t="s">
        <v>10</v>
      </c>
      <c r="F32" s="16" t="s">
        <v>11</v>
      </c>
      <c r="G32" s="36" t="s">
        <v>13</v>
      </c>
      <c r="H32" s="17" t="s">
        <v>12</v>
      </c>
      <c r="I32" s="105"/>
      <c r="J32" s="105"/>
    </row>
    <row r="33" spans="1:10" ht="27" thickBot="1">
      <c r="A33" s="18" t="s">
        <v>20</v>
      </c>
      <c r="B33" s="19" t="s">
        <v>16</v>
      </c>
      <c r="C33" s="20" t="s">
        <v>17</v>
      </c>
      <c r="D33" s="152" t="s">
        <v>28</v>
      </c>
      <c r="E33" s="153"/>
      <c r="F33" s="153"/>
      <c r="G33" s="153"/>
      <c r="H33" s="154"/>
      <c r="I33" s="106"/>
      <c r="J33" s="106"/>
    </row>
    <row r="34" spans="1:10" ht="16.5" thickTop="1">
      <c r="A34" s="155" t="s">
        <v>18</v>
      </c>
      <c r="B34" s="68" t="s">
        <v>1</v>
      </c>
      <c r="C34" s="69" t="s">
        <v>4</v>
      </c>
      <c r="D34" s="94">
        <f aca="true" t="shared" si="1" ref="D34:H45">D13/D$26</f>
        <v>1.6304347826086958</v>
      </c>
      <c r="E34" s="94">
        <f t="shared" si="1"/>
        <v>5.16304347826087</v>
      </c>
      <c r="F34" s="94">
        <f t="shared" si="1"/>
        <v>3.2608695652173916</v>
      </c>
      <c r="G34" s="94">
        <f t="shared" si="1"/>
        <v>2.717391304347826</v>
      </c>
      <c r="H34" s="95">
        <f t="shared" si="1"/>
        <v>1.0869565217391306</v>
      </c>
      <c r="I34" s="66"/>
      <c r="J34" s="66"/>
    </row>
    <row r="35" spans="1:10" ht="15.75">
      <c r="A35" s="155"/>
      <c r="B35" s="96"/>
      <c r="C35" s="73" t="s">
        <v>5</v>
      </c>
      <c r="D35" s="74">
        <f t="shared" si="1"/>
        <v>1.6304347826086958</v>
      </c>
      <c r="E35" s="74">
        <f t="shared" si="1"/>
        <v>4.347826086956522</v>
      </c>
      <c r="F35" s="74">
        <f t="shared" si="1"/>
        <v>2.717391304347826</v>
      </c>
      <c r="G35" s="74">
        <f t="shared" si="1"/>
        <v>2.173913043478261</v>
      </c>
      <c r="H35" s="75">
        <f t="shared" si="1"/>
        <v>1.0869565217391306</v>
      </c>
      <c r="I35" s="66"/>
      <c r="J35" s="66"/>
    </row>
    <row r="36" spans="1:10" ht="15.75">
      <c r="A36" s="155"/>
      <c r="B36" s="78" t="s">
        <v>2</v>
      </c>
      <c r="C36" s="79" t="s">
        <v>4</v>
      </c>
      <c r="D36" s="80">
        <f t="shared" si="1"/>
        <v>1.358695652173913</v>
      </c>
      <c r="E36" s="80">
        <f t="shared" si="1"/>
        <v>3.804347826086957</v>
      </c>
      <c r="F36" s="80">
        <f t="shared" si="1"/>
        <v>2.717391304347826</v>
      </c>
      <c r="G36" s="80">
        <f t="shared" si="1"/>
        <v>2.173913043478261</v>
      </c>
      <c r="H36" s="81">
        <f t="shared" si="1"/>
        <v>0.8152173913043479</v>
      </c>
      <c r="I36" s="66"/>
      <c r="J36" s="66"/>
    </row>
    <row r="37" spans="1:10" ht="15.75">
      <c r="A37" s="155"/>
      <c r="B37" s="96"/>
      <c r="C37" s="73" t="s">
        <v>5</v>
      </c>
      <c r="D37" s="74">
        <f t="shared" si="1"/>
        <v>1.0869565217391306</v>
      </c>
      <c r="E37" s="74">
        <f t="shared" si="1"/>
        <v>3.2608695652173916</v>
      </c>
      <c r="F37" s="74">
        <f t="shared" si="1"/>
        <v>2.173913043478261</v>
      </c>
      <c r="G37" s="74">
        <f t="shared" si="1"/>
        <v>1.6304347826086958</v>
      </c>
      <c r="H37" s="75">
        <f t="shared" si="1"/>
        <v>0.8152173913043479</v>
      </c>
      <c r="I37" s="66"/>
      <c r="J37" s="66"/>
    </row>
    <row r="38" spans="1:10" ht="15.75">
      <c r="A38" s="155"/>
      <c r="B38" s="60" t="s">
        <v>3</v>
      </c>
      <c r="C38" s="61" t="s">
        <v>4</v>
      </c>
      <c r="D38" s="84">
        <f t="shared" si="1"/>
        <v>0.5434782608695653</v>
      </c>
      <c r="E38" s="84">
        <f t="shared" si="1"/>
        <v>3.2608695652173916</v>
      </c>
      <c r="F38" s="84">
        <f t="shared" si="1"/>
        <v>2.717391304347826</v>
      </c>
      <c r="G38" s="84">
        <f t="shared" si="1"/>
        <v>1.6304347826086958</v>
      </c>
      <c r="H38" s="85">
        <f t="shared" si="1"/>
        <v>0.27173913043478265</v>
      </c>
      <c r="I38" s="66"/>
      <c r="J38" s="66"/>
    </row>
    <row r="39" spans="1:10" ht="15.75">
      <c r="A39" s="156"/>
      <c r="B39" s="96"/>
      <c r="C39" s="73" t="s">
        <v>5</v>
      </c>
      <c r="D39" s="74">
        <f t="shared" si="1"/>
        <v>0.5434782608695653</v>
      </c>
      <c r="E39" s="74">
        <f t="shared" si="1"/>
        <v>2.717391304347826</v>
      </c>
      <c r="F39" s="74">
        <f t="shared" si="1"/>
        <v>1.9021739130434785</v>
      </c>
      <c r="G39" s="74">
        <f t="shared" si="1"/>
        <v>1.358695652173913</v>
      </c>
      <c r="H39" s="75">
        <f t="shared" si="1"/>
        <v>0.27173913043478265</v>
      </c>
      <c r="I39" s="66"/>
      <c r="J39" s="66"/>
    </row>
    <row r="40" spans="1:18" s="138" customFormat="1" ht="15.75">
      <c r="A40" s="155" t="s">
        <v>19</v>
      </c>
      <c r="B40" s="131" t="s">
        <v>1</v>
      </c>
      <c r="C40" s="132" t="s">
        <v>4</v>
      </c>
      <c r="D40" s="144">
        <f t="shared" si="1"/>
        <v>1.0869565217391306</v>
      </c>
      <c r="E40" s="144">
        <f t="shared" si="1"/>
        <v>3.804347826086957</v>
      </c>
      <c r="F40" s="144">
        <f t="shared" si="1"/>
        <v>2.989130434782609</v>
      </c>
      <c r="G40" s="144">
        <f t="shared" si="1"/>
        <v>2.173913043478261</v>
      </c>
      <c r="H40" s="145">
        <f t="shared" si="1"/>
        <v>0.8152173913043479</v>
      </c>
      <c r="K40" s="137"/>
      <c r="L40" s="137"/>
      <c r="M40" s="137"/>
      <c r="N40" s="137"/>
      <c r="O40" s="137"/>
      <c r="P40" s="137"/>
      <c r="Q40" s="137"/>
      <c r="R40" s="137"/>
    </row>
    <row r="41" spans="1:18" s="138" customFormat="1" ht="15.75">
      <c r="A41" s="155"/>
      <c r="B41" s="139"/>
      <c r="C41" s="140" t="s">
        <v>5</v>
      </c>
      <c r="D41" s="146">
        <f t="shared" si="1"/>
        <v>1.0869565217391306</v>
      </c>
      <c r="E41" s="146">
        <f t="shared" si="1"/>
        <v>3.2608695652173916</v>
      </c>
      <c r="F41" s="146">
        <f t="shared" si="1"/>
        <v>2.173913043478261</v>
      </c>
      <c r="G41" s="146">
        <f t="shared" si="1"/>
        <v>1.9021739130434785</v>
      </c>
      <c r="H41" s="147">
        <f t="shared" si="1"/>
        <v>0.8152173913043479</v>
      </c>
      <c r="K41" s="137"/>
      <c r="L41" s="137"/>
      <c r="M41" s="137"/>
      <c r="N41" s="137"/>
      <c r="O41" s="137"/>
      <c r="P41" s="137"/>
      <c r="Q41" s="137"/>
      <c r="R41" s="137"/>
    </row>
    <row r="42" spans="1:8" ht="15.75">
      <c r="A42" s="155"/>
      <c r="B42" s="30" t="s">
        <v>2</v>
      </c>
      <c r="C42" s="3" t="s">
        <v>4</v>
      </c>
      <c r="D42" s="56">
        <f t="shared" si="1"/>
        <v>0.8152173913043479</v>
      </c>
      <c r="E42" s="56">
        <f t="shared" si="1"/>
        <v>3.2608695652173916</v>
      </c>
      <c r="F42" s="56">
        <f t="shared" si="1"/>
        <v>2.4456521739130435</v>
      </c>
      <c r="G42" s="56">
        <f t="shared" si="1"/>
        <v>2.173913043478261</v>
      </c>
      <c r="H42" s="57">
        <f t="shared" si="1"/>
        <v>0.5434782608695653</v>
      </c>
    </row>
    <row r="43" spans="1:8" ht="15.75">
      <c r="A43" s="155"/>
      <c r="B43" s="23"/>
      <c r="C43" s="13" t="s">
        <v>5</v>
      </c>
      <c r="D43" s="50">
        <f t="shared" si="1"/>
        <v>0.8152173913043479</v>
      </c>
      <c r="E43" s="50">
        <f t="shared" si="1"/>
        <v>2.989130434782609</v>
      </c>
      <c r="F43" s="50">
        <f t="shared" si="1"/>
        <v>1.9021739130434785</v>
      </c>
      <c r="G43" s="50">
        <f t="shared" si="1"/>
        <v>1.9021739130434785</v>
      </c>
      <c r="H43" s="51">
        <f t="shared" si="1"/>
        <v>0.5434782608695653</v>
      </c>
    </row>
    <row r="44" spans="1:8" ht="15.75">
      <c r="A44" s="155"/>
      <c r="B44" s="22" t="s">
        <v>3</v>
      </c>
      <c r="C44" s="8" t="s">
        <v>4</v>
      </c>
      <c r="D44" s="48">
        <f t="shared" si="1"/>
        <v>0.5434782608695653</v>
      </c>
      <c r="E44" s="48">
        <f t="shared" si="1"/>
        <v>2.989130434782609</v>
      </c>
      <c r="F44" s="48">
        <f t="shared" si="1"/>
        <v>2.4456521739130435</v>
      </c>
      <c r="G44" s="48">
        <f t="shared" si="1"/>
        <v>1.9021739130434785</v>
      </c>
      <c r="H44" s="49">
        <f t="shared" si="1"/>
        <v>0.27173913043478265</v>
      </c>
    </row>
    <row r="45" spans="1:8" ht="15.75">
      <c r="A45" s="156"/>
      <c r="B45" s="23"/>
      <c r="C45" s="13" t="s">
        <v>5</v>
      </c>
      <c r="D45" s="50">
        <f t="shared" si="1"/>
        <v>0.5434782608695653</v>
      </c>
      <c r="E45" s="50">
        <f t="shared" si="1"/>
        <v>2.4456521739130435</v>
      </c>
      <c r="F45" s="50">
        <f t="shared" si="1"/>
        <v>1.9021739130434785</v>
      </c>
      <c r="G45" s="50">
        <f t="shared" si="1"/>
        <v>1.358695652173913</v>
      </c>
      <c r="H45" s="51">
        <f t="shared" si="1"/>
        <v>0.27173913043478265</v>
      </c>
    </row>
    <row r="46" spans="1:8" ht="12.75">
      <c r="A46" s="14"/>
      <c r="B46" s="14"/>
      <c r="C46" s="14"/>
      <c r="D46" s="14"/>
      <c r="E46" s="14"/>
      <c r="F46" s="14"/>
      <c r="G46" s="14"/>
      <c r="H46" s="14"/>
    </row>
    <row r="47" spans="1:18" s="122" customFormat="1" ht="20.25">
      <c r="A47" s="121" t="s">
        <v>37</v>
      </c>
      <c r="B47" s="123"/>
      <c r="C47" s="123"/>
      <c r="D47" s="123"/>
      <c r="E47" s="123"/>
      <c r="F47" s="123"/>
      <c r="G47" s="123"/>
      <c r="H47" s="123"/>
      <c r="K47" s="123"/>
      <c r="L47" s="123"/>
      <c r="M47" s="123"/>
      <c r="N47" s="123"/>
      <c r="O47" s="123"/>
      <c r="P47" s="123"/>
      <c r="Q47" s="123"/>
      <c r="R47" s="123"/>
    </row>
    <row r="48" spans="1:8" ht="12.75">
      <c r="A48" s="2"/>
      <c r="B48" s="3"/>
      <c r="C48" s="39"/>
      <c r="D48" s="4" t="s">
        <v>6</v>
      </c>
      <c r="E48" s="34" t="s">
        <v>7</v>
      </c>
      <c r="F48" s="5" t="s">
        <v>8</v>
      </c>
      <c r="G48" s="34" t="s">
        <v>9</v>
      </c>
      <c r="H48" s="6" t="s">
        <v>22</v>
      </c>
    </row>
    <row r="49" spans="1:8" ht="12.75">
      <c r="A49" s="7"/>
      <c r="B49" s="8"/>
      <c r="C49" s="40"/>
      <c r="D49" s="9"/>
      <c r="E49" s="35"/>
      <c r="F49" s="10"/>
      <c r="G49" s="35"/>
      <c r="H49" s="11"/>
    </row>
    <row r="50" spans="1:8" ht="12.75">
      <c r="A50" s="12"/>
      <c r="B50" s="13"/>
      <c r="C50" s="41"/>
      <c r="D50" s="15" t="s">
        <v>0</v>
      </c>
      <c r="E50" s="36" t="s">
        <v>10</v>
      </c>
      <c r="F50" s="16" t="s">
        <v>11</v>
      </c>
      <c r="G50" s="36" t="s">
        <v>13</v>
      </c>
      <c r="H50" s="17" t="s">
        <v>12</v>
      </c>
    </row>
    <row r="51" spans="1:18" ht="15.75" hidden="1">
      <c r="A51" s="2" t="s">
        <v>23</v>
      </c>
      <c r="B51" s="3"/>
      <c r="C51" s="39"/>
      <c r="D51" s="42">
        <v>3</v>
      </c>
      <c r="E51" s="43">
        <v>14</v>
      </c>
      <c r="F51" s="43">
        <v>14</v>
      </c>
      <c r="G51" s="43">
        <v>14</v>
      </c>
      <c r="H51" s="44">
        <v>2</v>
      </c>
      <c r="K51" s="7" t="s">
        <v>32</v>
      </c>
      <c r="L51" s="8"/>
      <c r="M51" s="8"/>
      <c r="N51" s="37">
        <v>12.93</v>
      </c>
      <c r="O51" s="37">
        <v>12.93</v>
      </c>
      <c r="P51" s="37">
        <v>12.93</v>
      </c>
      <c r="Q51" s="37">
        <v>12.93</v>
      </c>
      <c r="R51" s="38">
        <v>12.93</v>
      </c>
    </row>
    <row r="52" spans="1:18" ht="15.75" hidden="1">
      <c r="A52" s="12" t="s">
        <v>36</v>
      </c>
      <c r="B52" s="13"/>
      <c r="C52" s="41"/>
      <c r="D52" s="45">
        <f>D51*(1+$C$27/100)</f>
        <v>3.4499999999999997</v>
      </c>
      <c r="E52" s="46">
        <f>E51*(1+$C$27/100)</f>
        <v>16.099999999999998</v>
      </c>
      <c r="F52" s="46">
        <f>F51*(1+$C$27/100)</f>
        <v>16.099999999999998</v>
      </c>
      <c r="G52" s="46">
        <f>G51*(1+$C$27/100)</f>
        <v>16.099999999999998</v>
      </c>
      <c r="H52" s="47">
        <f>H51*(1+$C$27/100)</f>
        <v>2.3</v>
      </c>
      <c r="K52" s="7" t="s">
        <v>31</v>
      </c>
      <c r="L52" s="8"/>
      <c r="M52" s="8"/>
      <c r="N52" s="37">
        <v>40</v>
      </c>
      <c r="O52" s="37">
        <v>40</v>
      </c>
      <c r="P52" s="37">
        <v>40</v>
      </c>
      <c r="Q52" s="37">
        <v>40</v>
      </c>
      <c r="R52" s="38">
        <v>40</v>
      </c>
    </row>
    <row r="53" spans="1:8" ht="27" thickBot="1">
      <c r="A53" s="18" t="s">
        <v>20</v>
      </c>
      <c r="B53" s="19" t="s">
        <v>16</v>
      </c>
      <c r="C53" s="20" t="s">
        <v>17</v>
      </c>
      <c r="D53" s="152" t="s">
        <v>29</v>
      </c>
      <c r="E53" s="153"/>
      <c r="F53" s="153"/>
      <c r="G53" s="153"/>
      <c r="H53" s="154"/>
    </row>
    <row r="54" spans="1:8" ht="16.5" thickTop="1">
      <c r="A54" s="155" t="s">
        <v>18</v>
      </c>
      <c r="B54" s="68" t="s">
        <v>1</v>
      </c>
      <c r="C54" s="69" t="s">
        <v>4</v>
      </c>
      <c r="D54" s="70">
        <f aca="true" t="shared" si="2" ref="D54:H65">D$26/D13</f>
        <v>0.6133333333333333</v>
      </c>
      <c r="E54" s="70">
        <f t="shared" si="2"/>
        <v>0.19368421052631576</v>
      </c>
      <c r="F54" s="70">
        <f t="shared" si="2"/>
        <v>0.30666666666666664</v>
      </c>
      <c r="G54" s="70">
        <f t="shared" si="2"/>
        <v>0.368</v>
      </c>
      <c r="H54" s="71">
        <f t="shared" si="2"/>
        <v>0.9199999999999999</v>
      </c>
    </row>
    <row r="55" spans="1:8" ht="15.75">
      <c r="A55" s="155"/>
      <c r="B55" s="72"/>
      <c r="C55" s="73" t="s">
        <v>5</v>
      </c>
      <c r="D55" s="76">
        <f t="shared" si="2"/>
        <v>0.6133333333333333</v>
      </c>
      <c r="E55" s="76">
        <f t="shared" si="2"/>
        <v>0.22999999999999998</v>
      </c>
      <c r="F55" s="76">
        <f t="shared" si="2"/>
        <v>0.368</v>
      </c>
      <c r="G55" s="76">
        <f t="shared" si="2"/>
        <v>0.45999999999999996</v>
      </c>
      <c r="H55" s="77">
        <f t="shared" si="2"/>
        <v>0.9199999999999999</v>
      </c>
    </row>
    <row r="56" spans="1:8" ht="15.75">
      <c r="A56" s="155"/>
      <c r="B56" s="22" t="s">
        <v>2</v>
      </c>
      <c r="C56" s="8" t="s">
        <v>4</v>
      </c>
      <c r="D56" s="52">
        <f t="shared" si="2"/>
        <v>0.736</v>
      </c>
      <c r="E56" s="52">
        <f t="shared" si="2"/>
        <v>0.26285714285714284</v>
      </c>
      <c r="F56" s="52">
        <f t="shared" si="2"/>
        <v>0.368</v>
      </c>
      <c r="G56" s="52">
        <f t="shared" si="2"/>
        <v>0.45999999999999996</v>
      </c>
      <c r="H56" s="53">
        <f t="shared" si="2"/>
        <v>1.2266666666666666</v>
      </c>
    </row>
    <row r="57" spans="1:8" ht="15.75">
      <c r="A57" s="155"/>
      <c r="B57" s="23"/>
      <c r="C57" s="13" t="s">
        <v>5</v>
      </c>
      <c r="D57" s="54">
        <f t="shared" si="2"/>
        <v>0.9199999999999999</v>
      </c>
      <c r="E57" s="54">
        <f t="shared" si="2"/>
        <v>0.30666666666666664</v>
      </c>
      <c r="F57" s="54">
        <f t="shared" si="2"/>
        <v>0.45999999999999996</v>
      </c>
      <c r="G57" s="54">
        <f t="shared" si="2"/>
        <v>0.6133333333333333</v>
      </c>
      <c r="H57" s="55">
        <f t="shared" si="2"/>
        <v>1.2266666666666666</v>
      </c>
    </row>
    <row r="58" spans="1:8" ht="15.75">
      <c r="A58" s="155"/>
      <c r="B58" s="60" t="s">
        <v>3</v>
      </c>
      <c r="C58" s="61" t="s">
        <v>4</v>
      </c>
      <c r="D58" s="86">
        <f t="shared" si="2"/>
        <v>1.8399999999999999</v>
      </c>
      <c r="E58" s="86">
        <f t="shared" si="2"/>
        <v>0.30666666666666664</v>
      </c>
      <c r="F58" s="86">
        <f t="shared" si="2"/>
        <v>0.368</v>
      </c>
      <c r="G58" s="86">
        <f t="shared" si="2"/>
        <v>0.6133333333333333</v>
      </c>
      <c r="H58" s="87">
        <f t="shared" si="2"/>
        <v>3.6799999999999997</v>
      </c>
    </row>
    <row r="59" spans="1:8" ht="15.75">
      <c r="A59" s="156"/>
      <c r="B59" s="23"/>
      <c r="C59" s="13" t="s">
        <v>5</v>
      </c>
      <c r="D59" s="54">
        <f t="shared" si="2"/>
        <v>1.8399999999999999</v>
      </c>
      <c r="E59" s="54">
        <f t="shared" si="2"/>
        <v>0.368</v>
      </c>
      <c r="F59" s="54">
        <f t="shared" si="2"/>
        <v>0.5257142857142857</v>
      </c>
      <c r="G59" s="54">
        <f t="shared" si="2"/>
        <v>0.736</v>
      </c>
      <c r="H59" s="55">
        <f t="shared" si="2"/>
        <v>3.6799999999999997</v>
      </c>
    </row>
    <row r="60" spans="1:18" s="138" customFormat="1" ht="15.75">
      <c r="A60" s="155" t="s">
        <v>19</v>
      </c>
      <c r="B60" s="131" t="s">
        <v>1</v>
      </c>
      <c r="C60" s="132" t="s">
        <v>4</v>
      </c>
      <c r="D60" s="148">
        <f t="shared" si="2"/>
        <v>0.9199999999999999</v>
      </c>
      <c r="E60" s="148">
        <f t="shared" si="2"/>
        <v>0.26285714285714284</v>
      </c>
      <c r="F60" s="148">
        <f t="shared" si="2"/>
        <v>0.33454545454545453</v>
      </c>
      <c r="G60" s="148">
        <f t="shared" si="2"/>
        <v>0.45999999999999996</v>
      </c>
      <c r="H60" s="149">
        <f t="shared" si="2"/>
        <v>1.2266666666666666</v>
      </c>
      <c r="K60" s="137"/>
      <c r="L60" s="137"/>
      <c r="M60" s="137"/>
      <c r="N60" s="137"/>
      <c r="O60" s="137"/>
      <c r="P60" s="137"/>
      <c r="Q60" s="137"/>
      <c r="R60" s="137"/>
    </row>
    <row r="61" spans="1:18" s="138" customFormat="1" ht="15.75">
      <c r="A61" s="155"/>
      <c r="B61" s="139"/>
      <c r="C61" s="140" t="s">
        <v>5</v>
      </c>
      <c r="D61" s="150">
        <f t="shared" si="2"/>
        <v>0.9199999999999999</v>
      </c>
      <c r="E61" s="150">
        <f t="shared" si="2"/>
        <v>0.30666666666666664</v>
      </c>
      <c r="F61" s="150">
        <f t="shared" si="2"/>
        <v>0.45999999999999996</v>
      </c>
      <c r="G61" s="150">
        <f t="shared" si="2"/>
        <v>0.5257142857142857</v>
      </c>
      <c r="H61" s="151">
        <f t="shared" si="2"/>
        <v>1.2266666666666666</v>
      </c>
      <c r="K61" s="137"/>
      <c r="L61" s="137"/>
      <c r="M61" s="137"/>
      <c r="N61" s="137"/>
      <c r="O61" s="137"/>
      <c r="P61" s="137"/>
      <c r="Q61" s="137"/>
      <c r="R61" s="137"/>
    </row>
    <row r="62" spans="1:8" ht="15.75">
      <c r="A62" s="155"/>
      <c r="B62" s="30" t="s">
        <v>2</v>
      </c>
      <c r="C62" s="3" t="s">
        <v>4</v>
      </c>
      <c r="D62" s="58">
        <f t="shared" si="2"/>
        <v>1.2266666666666666</v>
      </c>
      <c r="E62" s="58">
        <f t="shared" si="2"/>
        <v>0.30666666666666664</v>
      </c>
      <c r="F62" s="58">
        <f t="shared" si="2"/>
        <v>0.40888888888888886</v>
      </c>
      <c r="G62" s="58">
        <f t="shared" si="2"/>
        <v>0.45999999999999996</v>
      </c>
      <c r="H62" s="59">
        <f t="shared" si="2"/>
        <v>1.8399999999999999</v>
      </c>
    </row>
    <row r="63" spans="1:8" ht="15.75">
      <c r="A63" s="155"/>
      <c r="B63" s="23"/>
      <c r="C63" s="13" t="s">
        <v>5</v>
      </c>
      <c r="D63" s="54">
        <f t="shared" si="2"/>
        <v>1.2266666666666666</v>
      </c>
      <c r="E63" s="54">
        <f t="shared" si="2"/>
        <v>0.33454545454545453</v>
      </c>
      <c r="F63" s="54">
        <f t="shared" si="2"/>
        <v>0.5257142857142857</v>
      </c>
      <c r="G63" s="54">
        <f t="shared" si="2"/>
        <v>0.5257142857142857</v>
      </c>
      <c r="H63" s="55">
        <f t="shared" si="2"/>
        <v>1.8399999999999999</v>
      </c>
    </row>
    <row r="64" spans="1:8" ht="15.75">
      <c r="A64" s="155"/>
      <c r="B64" s="22" t="s">
        <v>3</v>
      </c>
      <c r="C64" s="8" t="s">
        <v>4</v>
      </c>
      <c r="D64" s="52">
        <f t="shared" si="2"/>
        <v>1.8399999999999999</v>
      </c>
      <c r="E64" s="52">
        <f t="shared" si="2"/>
        <v>0.33454545454545453</v>
      </c>
      <c r="F64" s="52">
        <f t="shared" si="2"/>
        <v>0.40888888888888886</v>
      </c>
      <c r="G64" s="52">
        <f t="shared" si="2"/>
        <v>0.5257142857142857</v>
      </c>
      <c r="H64" s="53">
        <f t="shared" si="2"/>
        <v>3.6799999999999997</v>
      </c>
    </row>
    <row r="65" spans="1:8" ht="15.75">
      <c r="A65" s="156"/>
      <c r="B65" s="23"/>
      <c r="C65" s="13" t="s">
        <v>5</v>
      </c>
      <c r="D65" s="54">
        <f t="shared" si="2"/>
        <v>1.8399999999999999</v>
      </c>
      <c r="E65" s="54">
        <f t="shared" si="2"/>
        <v>0.40888888888888886</v>
      </c>
      <c r="F65" s="54">
        <f t="shared" si="2"/>
        <v>0.5257142857142857</v>
      </c>
      <c r="G65" s="54">
        <f t="shared" si="2"/>
        <v>0.736</v>
      </c>
      <c r="H65" s="55">
        <f t="shared" si="2"/>
        <v>3.6799999999999997</v>
      </c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5.75">
      <c r="A67" s="14"/>
      <c r="B67" s="14"/>
      <c r="C67" s="14"/>
      <c r="D67" s="14" t="s">
        <v>27</v>
      </c>
      <c r="E67" s="113">
        <v>40</v>
      </c>
      <c r="F67" s="89" t="s">
        <v>38</v>
      </c>
      <c r="G67" s="14"/>
      <c r="H67" s="14"/>
    </row>
    <row r="68" spans="1:18" s="122" customFormat="1" ht="20.25">
      <c r="A68" s="121" t="s">
        <v>26</v>
      </c>
      <c r="B68" s="123"/>
      <c r="C68" s="123"/>
      <c r="D68" s="123"/>
      <c r="E68" s="123"/>
      <c r="F68" s="123"/>
      <c r="G68" s="123"/>
      <c r="H68" s="123"/>
      <c r="K68" s="123"/>
      <c r="L68" s="123"/>
      <c r="M68" s="123"/>
      <c r="N68" s="123"/>
      <c r="O68" s="123"/>
      <c r="P68" s="123"/>
      <c r="Q68" s="123"/>
      <c r="R68" s="123"/>
    </row>
    <row r="69" spans="1:8" ht="12.75">
      <c r="A69" s="2"/>
      <c r="B69" s="3"/>
      <c r="C69" s="39"/>
      <c r="D69" s="4" t="s">
        <v>6</v>
      </c>
      <c r="E69" s="34" t="s">
        <v>7</v>
      </c>
      <c r="F69" s="5" t="s">
        <v>8</v>
      </c>
      <c r="G69" s="34" t="s">
        <v>9</v>
      </c>
      <c r="H69" s="6" t="s">
        <v>22</v>
      </c>
    </row>
    <row r="70" spans="1:8" ht="12.75">
      <c r="A70" s="7"/>
      <c r="B70" s="8"/>
      <c r="C70" s="40"/>
      <c r="D70" s="9"/>
      <c r="E70" s="35"/>
      <c r="F70" s="10"/>
      <c r="G70" s="35"/>
      <c r="H70" s="11"/>
    </row>
    <row r="71" spans="1:8" ht="12.75">
      <c r="A71" s="12"/>
      <c r="B71" s="13"/>
      <c r="C71" s="41"/>
      <c r="D71" s="15" t="s">
        <v>0</v>
      </c>
      <c r="E71" s="36" t="s">
        <v>10</v>
      </c>
      <c r="F71" s="16" t="s">
        <v>11</v>
      </c>
      <c r="G71" s="36" t="s">
        <v>13</v>
      </c>
      <c r="H71" s="17" t="s">
        <v>12</v>
      </c>
    </row>
    <row r="72" spans="1:8" ht="15.75">
      <c r="A72" s="7" t="s">
        <v>35</v>
      </c>
      <c r="B72" s="8"/>
      <c r="C72" s="8"/>
      <c r="D72" s="114">
        <f>$E$67</f>
        <v>40</v>
      </c>
      <c r="E72" s="114">
        <f>$E$67</f>
        <v>40</v>
      </c>
      <c r="F72" s="114">
        <f>$E$67</f>
        <v>40</v>
      </c>
      <c r="G72" s="114">
        <f>$E$67</f>
        <v>40</v>
      </c>
      <c r="H72" s="115">
        <f>$E$67</f>
        <v>40</v>
      </c>
    </row>
    <row r="73" spans="1:8" ht="26.25" thickBot="1">
      <c r="A73" s="18" t="s">
        <v>20</v>
      </c>
      <c r="B73" s="19" t="s">
        <v>16</v>
      </c>
      <c r="C73" s="20" t="s">
        <v>17</v>
      </c>
      <c r="D73" s="157" t="s">
        <v>30</v>
      </c>
      <c r="E73" s="158"/>
      <c r="F73" s="158"/>
      <c r="G73" s="158"/>
      <c r="H73" s="159"/>
    </row>
    <row r="74" spans="1:10" ht="16.5" thickTop="1">
      <c r="A74" s="166" t="s">
        <v>18</v>
      </c>
      <c r="B74" s="68" t="s">
        <v>1</v>
      </c>
      <c r="C74" s="69" t="s">
        <v>4</v>
      </c>
      <c r="D74" s="94">
        <f aca="true" t="shared" si="3" ref="D74:H85">D54*D$72</f>
        <v>24.53333333333333</v>
      </c>
      <c r="E74" s="94">
        <f t="shared" si="3"/>
        <v>7.747368421052631</v>
      </c>
      <c r="F74" s="94">
        <f t="shared" si="3"/>
        <v>12.266666666666666</v>
      </c>
      <c r="G74" s="94">
        <f t="shared" si="3"/>
        <v>14.719999999999999</v>
      </c>
      <c r="H74" s="95">
        <f t="shared" si="3"/>
        <v>36.8</v>
      </c>
      <c r="I74" s="107"/>
      <c r="J74" s="107"/>
    </row>
    <row r="75" spans="1:8" ht="15.75">
      <c r="A75" s="166"/>
      <c r="B75" s="96"/>
      <c r="C75" s="73" t="s">
        <v>5</v>
      </c>
      <c r="D75" s="74">
        <f t="shared" si="3"/>
        <v>24.53333333333333</v>
      </c>
      <c r="E75" s="74">
        <f t="shared" si="3"/>
        <v>9.2</v>
      </c>
      <c r="F75" s="74">
        <f t="shared" si="3"/>
        <v>14.719999999999999</v>
      </c>
      <c r="G75" s="74">
        <f t="shared" si="3"/>
        <v>18.4</v>
      </c>
      <c r="H75" s="75">
        <f t="shared" si="3"/>
        <v>36.8</v>
      </c>
    </row>
    <row r="76" spans="1:8" ht="15.75">
      <c r="A76" s="166"/>
      <c r="B76" s="78" t="s">
        <v>2</v>
      </c>
      <c r="C76" s="79" t="s">
        <v>4</v>
      </c>
      <c r="D76" s="80">
        <f t="shared" si="3"/>
        <v>29.439999999999998</v>
      </c>
      <c r="E76" s="80">
        <f t="shared" si="3"/>
        <v>10.514285714285714</v>
      </c>
      <c r="F76" s="80">
        <f t="shared" si="3"/>
        <v>14.719999999999999</v>
      </c>
      <c r="G76" s="80">
        <f t="shared" si="3"/>
        <v>18.4</v>
      </c>
      <c r="H76" s="81">
        <f t="shared" si="3"/>
        <v>49.06666666666666</v>
      </c>
    </row>
    <row r="77" spans="1:8" ht="15.75">
      <c r="A77" s="166"/>
      <c r="B77" s="96"/>
      <c r="C77" s="73" t="s">
        <v>5</v>
      </c>
      <c r="D77" s="74">
        <f t="shared" si="3"/>
        <v>36.8</v>
      </c>
      <c r="E77" s="74">
        <f t="shared" si="3"/>
        <v>12.266666666666666</v>
      </c>
      <c r="F77" s="74">
        <f t="shared" si="3"/>
        <v>18.4</v>
      </c>
      <c r="G77" s="74">
        <f t="shared" si="3"/>
        <v>24.53333333333333</v>
      </c>
      <c r="H77" s="75">
        <f t="shared" si="3"/>
        <v>49.06666666666666</v>
      </c>
    </row>
    <row r="78" spans="1:8" ht="15.75">
      <c r="A78" s="166"/>
      <c r="B78" s="22" t="s">
        <v>3</v>
      </c>
      <c r="C78" s="61" t="s">
        <v>4</v>
      </c>
      <c r="D78" s="84">
        <f t="shared" si="3"/>
        <v>73.6</v>
      </c>
      <c r="E78" s="84">
        <f t="shared" si="3"/>
        <v>12.266666666666666</v>
      </c>
      <c r="F78" s="84">
        <f t="shared" si="3"/>
        <v>14.719999999999999</v>
      </c>
      <c r="G78" s="84">
        <f t="shared" si="3"/>
        <v>24.53333333333333</v>
      </c>
      <c r="H78" s="85">
        <f t="shared" si="3"/>
        <v>147.2</v>
      </c>
    </row>
    <row r="79" spans="1:8" ht="15.75">
      <c r="A79" s="167"/>
      <c r="B79" s="96"/>
      <c r="C79" s="13" t="s">
        <v>5</v>
      </c>
      <c r="D79" s="50">
        <f t="shared" si="3"/>
        <v>73.6</v>
      </c>
      <c r="E79" s="50">
        <f t="shared" si="3"/>
        <v>14.719999999999999</v>
      </c>
      <c r="F79" s="50">
        <f t="shared" si="3"/>
        <v>21.02857142857143</v>
      </c>
      <c r="G79" s="50">
        <f t="shared" si="3"/>
        <v>29.439999999999998</v>
      </c>
      <c r="H79" s="51">
        <f t="shared" si="3"/>
        <v>147.2</v>
      </c>
    </row>
    <row r="80" spans="1:18" s="138" customFormat="1" ht="15.75">
      <c r="A80" s="166" t="s">
        <v>19</v>
      </c>
      <c r="B80" s="131" t="s">
        <v>1</v>
      </c>
      <c r="C80" s="132" t="s">
        <v>4</v>
      </c>
      <c r="D80" s="144">
        <f t="shared" si="3"/>
        <v>36.8</v>
      </c>
      <c r="E80" s="144">
        <f t="shared" si="3"/>
        <v>10.514285714285714</v>
      </c>
      <c r="F80" s="144">
        <f t="shared" si="3"/>
        <v>13.381818181818181</v>
      </c>
      <c r="G80" s="144">
        <f t="shared" si="3"/>
        <v>18.4</v>
      </c>
      <c r="H80" s="145">
        <f t="shared" si="3"/>
        <v>49.06666666666666</v>
      </c>
      <c r="K80" s="137"/>
      <c r="L80" s="137"/>
      <c r="M80" s="137"/>
      <c r="N80" s="137"/>
      <c r="O80" s="137"/>
      <c r="P80" s="137"/>
      <c r="Q80" s="137"/>
      <c r="R80" s="137"/>
    </row>
    <row r="81" spans="1:18" s="138" customFormat="1" ht="15.75">
      <c r="A81" s="166"/>
      <c r="B81" s="139"/>
      <c r="C81" s="140" t="s">
        <v>5</v>
      </c>
      <c r="D81" s="146">
        <f t="shared" si="3"/>
        <v>36.8</v>
      </c>
      <c r="E81" s="146">
        <f t="shared" si="3"/>
        <v>12.266666666666666</v>
      </c>
      <c r="F81" s="146">
        <f t="shared" si="3"/>
        <v>18.4</v>
      </c>
      <c r="G81" s="146">
        <f t="shared" si="3"/>
        <v>21.02857142857143</v>
      </c>
      <c r="H81" s="147">
        <f t="shared" si="3"/>
        <v>49.06666666666666</v>
      </c>
      <c r="K81" s="137"/>
      <c r="L81" s="137"/>
      <c r="M81" s="137"/>
      <c r="N81" s="137"/>
      <c r="O81" s="137"/>
      <c r="P81" s="137"/>
      <c r="Q81" s="137"/>
      <c r="R81" s="137"/>
    </row>
    <row r="82" spans="1:8" ht="15.75">
      <c r="A82" s="166"/>
      <c r="B82" s="30" t="s">
        <v>2</v>
      </c>
      <c r="C82" s="3" t="s">
        <v>4</v>
      </c>
      <c r="D82" s="56">
        <f t="shared" si="3"/>
        <v>49.06666666666666</v>
      </c>
      <c r="E82" s="56">
        <f t="shared" si="3"/>
        <v>12.266666666666666</v>
      </c>
      <c r="F82" s="56">
        <f t="shared" si="3"/>
        <v>16.355555555555554</v>
      </c>
      <c r="G82" s="56">
        <f t="shared" si="3"/>
        <v>18.4</v>
      </c>
      <c r="H82" s="57">
        <f t="shared" si="3"/>
        <v>73.6</v>
      </c>
    </row>
    <row r="83" spans="1:8" ht="15.75">
      <c r="A83" s="166"/>
      <c r="B83" s="23"/>
      <c r="C83" s="13" t="s">
        <v>5</v>
      </c>
      <c r="D83" s="50">
        <f t="shared" si="3"/>
        <v>49.06666666666666</v>
      </c>
      <c r="E83" s="50">
        <f t="shared" si="3"/>
        <v>13.381818181818181</v>
      </c>
      <c r="F83" s="50">
        <f t="shared" si="3"/>
        <v>21.02857142857143</v>
      </c>
      <c r="G83" s="50">
        <f t="shared" si="3"/>
        <v>21.02857142857143</v>
      </c>
      <c r="H83" s="51">
        <f t="shared" si="3"/>
        <v>73.6</v>
      </c>
    </row>
    <row r="84" spans="1:8" ht="15.75">
      <c r="A84" s="166"/>
      <c r="B84" s="22" t="s">
        <v>3</v>
      </c>
      <c r="C84" s="8" t="s">
        <v>4</v>
      </c>
      <c r="D84" s="48">
        <f t="shared" si="3"/>
        <v>73.6</v>
      </c>
      <c r="E84" s="48">
        <f t="shared" si="3"/>
        <v>13.381818181818181</v>
      </c>
      <c r="F84" s="48">
        <f t="shared" si="3"/>
        <v>16.355555555555554</v>
      </c>
      <c r="G84" s="48">
        <f t="shared" si="3"/>
        <v>21.02857142857143</v>
      </c>
      <c r="H84" s="49">
        <f t="shared" si="3"/>
        <v>147.2</v>
      </c>
    </row>
    <row r="85" spans="1:8" ht="15.75">
      <c r="A85" s="167"/>
      <c r="B85" s="23"/>
      <c r="C85" s="13" t="s">
        <v>5</v>
      </c>
      <c r="D85" s="50">
        <f t="shared" si="3"/>
        <v>73.6</v>
      </c>
      <c r="E85" s="50">
        <f t="shared" si="3"/>
        <v>16.355555555555554</v>
      </c>
      <c r="F85" s="50">
        <f t="shared" si="3"/>
        <v>21.02857142857143</v>
      </c>
      <c r="G85" s="50">
        <f t="shared" si="3"/>
        <v>29.439999999999998</v>
      </c>
      <c r="H85" s="51">
        <f t="shared" si="3"/>
        <v>147.2</v>
      </c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18" s="122" customFormat="1" ht="20.25">
      <c r="A87" s="121" t="s">
        <v>34</v>
      </c>
      <c r="B87" s="123"/>
      <c r="C87" s="123"/>
      <c r="D87" s="123"/>
      <c r="E87" s="123"/>
      <c r="F87" s="123"/>
      <c r="G87" s="123"/>
      <c r="H87" s="123"/>
      <c r="K87" s="123"/>
      <c r="L87" s="123"/>
      <c r="M87" s="123"/>
      <c r="N87" s="123"/>
      <c r="O87" s="123"/>
      <c r="P87" s="123"/>
      <c r="Q87" s="123"/>
      <c r="R87" s="123"/>
    </row>
    <row r="88" spans="1:8" ht="12.75">
      <c r="A88" s="2"/>
      <c r="B88" s="3"/>
      <c r="C88" s="3"/>
      <c r="D88" s="4" t="s">
        <v>6</v>
      </c>
      <c r="E88" s="34" t="s">
        <v>7</v>
      </c>
      <c r="F88" s="5" t="s">
        <v>8</v>
      </c>
      <c r="G88" s="34" t="s">
        <v>9</v>
      </c>
      <c r="H88" s="6" t="s">
        <v>22</v>
      </c>
    </row>
    <row r="89" spans="1:8" ht="12.75">
      <c r="A89" s="7"/>
      <c r="B89" s="8"/>
      <c r="C89" s="8"/>
      <c r="D89" s="9"/>
      <c r="E89" s="35"/>
      <c r="F89" s="10"/>
      <c r="G89" s="35"/>
      <c r="H89" s="11"/>
    </row>
    <row r="90" spans="1:8" ht="12.75">
      <c r="A90" s="7"/>
      <c r="B90" s="8"/>
      <c r="C90" s="8"/>
      <c r="D90" s="9" t="s">
        <v>0</v>
      </c>
      <c r="E90" s="35" t="s">
        <v>10</v>
      </c>
      <c r="F90" s="10" t="s">
        <v>11</v>
      </c>
      <c r="G90" s="35" t="s">
        <v>13</v>
      </c>
      <c r="H90" s="11" t="s">
        <v>12</v>
      </c>
    </row>
    <row r="91" spans="1:8" ht="15.75">
      <c r="A91" s="2" t="s">
        <v>32</v>
      </c>
      <c r="B91" s="3"/>
      <c r="C91" s="3"/>
      <c r="D91" s="116"/>
      <c r="E91" s="90"/>
      <c r="F91" s="90"/>
      <c r="G91" s="90"/>
      <c r="H91" s="91"/>
    </row>
    <row r="92" spans="1:8" ht="15.75">
      <c r="A92" s="12" t="s">
        <v>31</v>
      </c>
      <c r="B92" s="13"/>
      <c r="C92" s="13"/>
      <c r="D92" s="117"/>
      <c r="E92" s="92"/>
      <c r="F92" s="92"/>
      <c r="G92" s="92"/>
      <c r="H92" s="93"/>
    </row>
    <row r="93" spans="1:8" ht="26.25" thickBot="1">
      <c r="A93" s="18" t="s">
        <v>20</v>
      </c>
      <c r="B93" s="19" t="s">
        <v>16</v>
      </c>
      <c r="C93" s="20" t="s">
        <v>17</v>
      </c>
      <c r="D93" s="168" t="s">
        <v>34</v>
      </c>
      <c r="E93" s="169"/>
      <c r="F93" s="169"/>
      <c r="G93" s="169"/>
      <c r="H93" s="170"/>
    </row>
    <row r="94" spans="1:8" ht="16.5" thickTop="1">
      <c r="A94" s="160" t="s">
        <v>18</v>
      </c>
      <c r="B94" s="68" t="s">
        <v>1</v>
      </c>
      <c r="C94" s="69" t="s">
        <v>4</v>
      </c>
      <c r="D94" s="70" t="e">
        <f aca="true" t="shared" si="4" ref="D94:H105">$D$91*D13/$D$92/(1+$C$27/100)</f>
        <v>#DIV/0!</v>
      </c>
      <c r="E94" s="70" t="e">
        <f t="shared" si="4"/>
        <v>#DIV/0!</v>
      </c>
      <c r="F94" s="70" t="e">
        <f t="shared" si="4"/>
        <v>#DIV/0!</v>
      </c>
      <c r="G94" s="70" t="e">
        <f t="shared" si="4"/>
        <v>#DIV/0!</v>
      </c>
      <c r="H94" s="71" t="e">
        <f t="shared" si="4"/>
        <v>#DIV/0!</v>
      </c>
    </row>
    <row r="95" spans="1:8" ht="15.75">
      <c r="A95" s="161"/>
      <c r="B95" s="72"/>
      <c r="C95" s="73" t="s">
        <v>5</v>
      </c>
      <c r="D95" s="76" t="e">
        <f t="shared" si="4"/>
        <v>#DIV/0!</v>
      </c>
      <c r="E95" s="76" t="e">
        <f t="shared" si="4"/>
        <v>#DIV/0!</v>
      </c>
      <c r="F95" s="76" t="e">
        <f t="shared" si="4"/>
        <v>#DIV/0!</v>
      </c>
      <c r="G95" s="76" t="e">
        <f t="shared" si="4"/>
        <v>#DIV/0!</v>
      </c>
      <c r="H95" s="77" t="e">
        <f t="shared" si="4"/>
        <v>#DIV/0!</v>
      </c>
    </row>
    <row r="96" spans="1:8" ht="15.75">
      <c r="A96" s="161"/>
      <c r="B96" s="78" t="s">
        <v>2</v>
      </c>
      <c r="C96" s="79" t="s">
        <v>4</v>
      </c>
      <c r="D96" s="82" t="e">
        <f t="shared" si="4"/>
        <v>#DIV/0!</v>
      </c>
      <c r="E96" s="82" t="e">
        <f t="shared" si="4"/>
        <v>#DIV/0!</v>
      </c>
      <c r="F96" s="82" t="e">
        <f t="shared" si="4"/>
        <v>#DIV/0!</v>
      </c>
      <c r="G96" s="82" t="e">
        <f t="shared" si="4"/>
        <v>#DIV/0!</v>
      </c>
      <c r="H96" s="83" t="e">
        <f t="shared" si="4"/>
        <v>#DIV/0!</v>
      </c>
    </row>
    <row r="97" spans="1:8" ht="15.75">
      <c r="A97" s="161"/>
      <c r="B97" s="72"/>
      <c r="C97" s="73" t="s">
        <v>5</v>
      </c>
      <c r="D97" s="76" t="e">
        <f t="shared" si="4"/>
        <v>#DIV/0!</v>
      </c>
      <c r="E97" s="76" t="e">
        <f t="shared" si="4"/>
        <v>#DIV/0!</v>
      </c>
      <c r="F97" s="76" t="e">
        <f t="shared" si="4"/>
        <v>#DIV/0!</v>
      </c>
      <c r="G97" s="76" t="e">
        <f t="shared" si="4"/>
        <v>#DIV/0!</v>
      </c>
      <c r="H97" s="77" t="e">
        <f t="shared" si="4"/>
        <v>#DIV/0!</v>
      </c>
    </row>
    <row r="98" spans="1:8" ht="15.75">
      <c r="A98" s="161"/>
      <c r="B98" s="60" t="s">
        <v>3</v>
      </c>
      <c r="C98" s="61" t="s">
        <v>4</v>
      </c>
      <c r="D98" s="86" t="e">
        <f t="shared" si="4"/>
        <v>#DIV/0!</v>
      </c>
      <c r="E98" s="86" t="e">
        <f t="shared" si="4"/>
        <v>#DIV/0!</v>
      </c>
      <c r="F98" s="86" t="e">
        <f t="shared" si="4"/>
        <v>#DIV/0!</v>
      </c>
      <c r="G98" s="86" t="e">
        <f t="shared" si="4"/>
        <v>#DIV/0!</v>
      </c>
      <c r="H98" s="87" t="e">
        <f t="shared" si="4"/>
        <v>#DIV/0!</v>
      </c>
    </row>
    <row r="99" spans="1:8" ht="15.75">
      <c r="A99" s="162"/>
      <c r="B99" s="72"/>
      <c r="C99" s="73" t="s">
        <v>5</v>
      </c>
      <c r="D99" s="76" t="e">
        <f t="shared" si="4"/>
        <v>#DIV/0!</v>
      </c>
      <c r="E99" s="76" t="e">
        <f t="shared" si="4"/>
        <v>#DIV/0!</v>
      </c>
      <c r="F99" s="76" t="e">
        <f t="shared" si="4"/>
        <v>#DIV/0!</v>
      </c>
      <c r="G99" s="76" t="e">
        <f t="shared" si="4"/>
        <v>#DIV/0!</v>
      </c>
      <c r="H99" s="77" t="e">
        <f t="shared" si="4"/>
        <v>#DIV/0!</v>
      </c>
    </row>
    <row r="100" spans="1:18" s="138" customFormat="1" ht="15.75">
      <c r="A100" s="163" t="s">
        <v>19</v>
      </c>
      <c r="B100" s="131" t="s">
        <v>1</v>
      </c>
      <c r="C100" s="132" t="s">
        <v>4</v>
      </c>
      <c r="D100" s="148" t="e">
        <f t="shared" si="4"/>
        <v>#DIV/0!</v>
      </c>
      <c r="E100" s="148" t="e">
        <f t="shared" si="4"/>
        <v>#DIV/0!</v>
      </c>
      <c r="F100" s="148" t="e">
        <f t="shared" si="4"/>
        <v>#DIV/0!</v>
      </c>
      <c r="G100" s="148" t="e">
        <f t="shared" si="4"/>
        <v>#DIV/0!</v>
      </c>
      <c r="H100" s="149" t="e">
        <f t="shared" si="4"/>
        <v>#DIV/0!</v>
      </c>
      <c r="K100" s="137"/>
      <c r="L100" s="137"/>
      <c r="M100" s="137"/>
      <c r="N100" s="137"/>
      <c r="O100" s="137"/>
      <c r="P100" s="137"/>
      <c r="Q100" s="137"/>
      <c r="R100" s="137"/>
    </row>
    <row r="101" spans="1:18" s="138" customFormat="1" ht="15.75">
      <c r="A101" s="164"/>
      <c r="B101" s="139"/>
      <c r="C101" s="140" t="s">
        <v>5</v>
      </c>
      <c r="D101" s="150" t="e">
        <f t="shared" si="4"/>
        <v>#DIV/0!</v>
      </c>
      <c r="E101" s="150" t="e">
        <f t="shared" si="4"/>
        <v>#DIV/0!</v>
      </c>
      <c r="F101" s="150" t="e">
        <f t="shared" si="4"/>
        <v>#DIV/0!</v>
      </c>
      <c r="G101" s="150" t="e">
        <f t="shared" si="4"/>
        <v>#DIV/0!</v>
      </c>
      <c r="H101" s="151" t="e">
        <f t="shared" si="4"/>
        <v>#DIV/0!</v>
      </c>
      <c r="K101" s="137"/>
      <c r="L101" s="137"/>
      <c r="M101" s="137"/>
      <c r="N101" s="137"/>
      <c r="O101" s="137"/>
      <c r="P101" s="137"/>
      <c r="Q101" s="137"/>
      <c r="R101" s="137"/>
    </row>
    <row r="102" spans="1:8" ht="15.75">
      <c r="A102" s="164"/>
      <c r="B102" s="30" t="s">
        <v>2</v>
      </c>
      <c r="C102" s="3" t="s">
        <v>4</v>
      </c>
      <c r="D102" s="58" t="e">
        <f t="shared" si="4"/>
        <v>#DIV/0!</v>
      </c>
      <c r="E102" s="58" t="e">
        <f t="shared" si="4"/>
        <v>#DIV/0!</v>
      </c>
      <c r="F102" s="58" t="e">
        <f t="shared" si="4"/>
        <v>#DIV/0!</v>
      </c>
      <c r="G102" s="58" t="e">
        <f t="shared" si="4"/>
        <v>#DIV/0!</v>
      </c>
      <c r="H102" s="59" t="e">
        <f t="shared" si="4"/>
        <v>#DIV/0!</v>
      </c>
    </row>
    <row r="103" spans="1:8" ht="15.75">
      <c r="A103" s="164"/>
      <c r="B103" s="23"/>
      <c r="C103" s="13" t="s">
        <v>5</v>
      </c>
      <c r="D103" s="54" t="e">
        <f t="shared" si="4"/>
        <v>#DIV/0!</v>
      </c>
      <c r="E103" s="54" t="e">
        <f t="shared" si="4"/>
        <v>#DIV/0!</v>
      </c>
      <c r="F103" s="54" t="e">
        <f t="shared" si="4"/>
        <v>#DIV/0!</v>
      </c>
      <c r="G103" s="54" t="e">
        <f t="shared" si="4"/>
        <v>#DIV/0!</v>
      </c>
      <c r="H103" s="55" t="e">
        <f t="shared" si="4"/>
        <v>#DIV/0!</v>
      </c>
    </row>
    <row r="104" spans="1:8" ht="15.75">
      <c r="A104" s="164"/>
      <c r="B104" s="22" t="s">
        <v>3</v>
      </c>
      <c r="C104" s="8" t="s">
        <v>4</v>
      </c>
      <c r="D104" s="52" t="e">
        <f t="shared" si="4"/>
        <v>#DIV/0!</v>
      </c>
      <c r="E104" s="52" t="e">
        <f t="shared" si="4"/>
        <v>#DIV/0!</v>
      </c>
      <c r="F104" s="52" t="e">
        <f t="shared" si="4"/>
        <v>#DIV/0!</v>
      </c>
      <c r="G104" s="52" t="e">
        <f t="shared" si="4"/>
        <v>#DIV/0!</v>
      </c>
      <c r="H104" s="53" t="e">
        <f t="shared" si="4"/>
        <v>#DIV/0!</v>
      </c>
    </row>
    <row r="105" spans="1:8" ht="15.75">
      <c r="A105" s="165"/>
      <c r="B105" s="23"/>
      <c r="C105" s="13" t="s">
        <v>5</v>
      </c>
      <c r="D105" s="54" t="e">
        <f t="shared" si="4"/>
        <v>#DIV/0!</v>
      </c>
      <c r="E105" s="54" t="e">
        <f t="shared" si="4"/>
        <v>#DIV/0!</v>
      </c>
      <c r="F105" s="54" t="e">
        <f t="shared" si="4"/>
        <v>#DIV/0!</v>
      </c>
      <c r="G105" s="54" t="e">
        <f t="shared" si="4"/>
        <v>#DIV/0!</v>
      </c>
      <c r="H105" s="55" t="e">
        <f t="shared" si="4"/>
        <v>#DIV/0!</v>
      </c>
    </row>
  </sheetData>
  <sheetProtection sheet="1"/>
  <mergeCells count="15">
    <mergeCell ref="D73:H73"/>
    <mergeCell ref="A74:A79"/>
    <mergeCell ref="A80:A85"/>
    <mergeCell ref="D93:H93"/>
    <mergeCell ref="A94:A99"/>
    <mergeCell ref="A100:A105"/>
    <mergeCell ref="A60:A65"/>
    <mergeCell ref="A34:A39"/>
    <mergeCell ref="A40:A45"/>
    <mergeCell ref="D53:H53"/>
    <mergeCell ref="A54:A59"/>
    <mergeCell ref="D12:H12"/>
    <mergeCell ref="A13:A18"/>
    <mergeCell ref="A19:A24"/>
    <mergeCell ref="D33:H33"/>
  </mergeCells>
  <printOptions/>
  <pageMargins left="0.58" right="0.29" top="0.43" bottom="0.46" header="0.44" footer="0.46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Berendonk</dc:creator>
  <cp:keywords/>
  <dc:description/>
  <cp:lastModifiedBy>Cberendonk</cp:lastModifiedBy>
  <cp:lastPrinted>2010-09-23T16:41:49Z</cp:lastPrinted>
  <dcterms:created xsi:type="dcterms:W3CDTF">2007-10-31T09:39:31Z</dcterms:created>
  <dcterms:modified xsi:type="dcterms:W3CDTF">2011-02-17T10:22:30Z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