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80" windowHeight="6315" tabRatio="791" activeTab="0"/>
  </bookViews>
  <sheets>
    <sheet name="Anteil Eigenproduktion" sheetId="1" r:id="rId1"/>
    <sheet name="Blatt 1" sheetId="2" r:id="rId2"/>
    <sheet name="Blatt 2" sheetId="3" r:id="rId3"/>
    <sheet name="Blatt 3" sheetId="4" r:id="rId4"/>
    <sheet name="Blatt 4" sheetId="5" r:id="rId5"/>
    <sheet name="Blatt 5" sheetId="6" r:id="rId6"/>
    <sheet name="Blatt 6" sheetId="7" r:id="rId7"/>
    <sheet name="Zusammenfassung" sheetId="8" r:id="rId8"/>
  </sheets>
  <definedNames>
    <definedName name="_xlnm.Print_Area" localSheetId="0">'Anteil Eigenproduktion'!$A$1:$H$53</definedName>
  </definedNames>
  <calcPr fullCalcOnLoad="1"/>
</workbook>
</file>

<file path=xl/comments1.xml><?xml version="1.0" encoding="utf-8"?>
<comments xmlns="http://schemas.openxmlformats.org/spreadsheetml/2006/main">
  <authors>
    <author>ckloss</author>
    <author>Klo?, Claudia</author>
  </authors>
  <commentList>
    <comment ref="F22" authorId="0">
      <text>
        <r>
          <rPr>
            <b/>
            <sz val="8"/>
            <rFont val="Tahoma"/>
            <family val="2"/>
          </rPr>
          <t>3 oder 10</t>
        </r>
        <r>
          <rPr>
            <sz val="8"/>
            <rFont val="Tahoma"/>
            <family val="2"/>
          </rPr>
          <t xml:space="preserve">
</t>
        </r>
      </text>
    </comment>
    <comment ref="H1" authorId="1">
      <text>
        <r>
          <rPr>
            <b/>
            <sz val="9"/>
            <rFont val="Tahoma"/>
            <family val="2"/>
          </rPr>
          <t>gelbe Felder ausfüllen!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ckloss</author>
    <author>WoebkenD</author>
  </authors>
  <commentLis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</commentList>
</comments>
</file>

<file path=xl/comments3.xml><?xml version="1.0" encoding="utf-8"?>
<comments xmlns="http://schemas.openxmlformats.org/spreadsheetml/2006/main">
  <authors>
    <author>ckloss</author>
    <author>WoebkenD</author>
  </authors>
  <commentLis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ckloss</author>
    <author>WoebkenD</author>
  </authors>
  <commentLis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ckloss</author>
    <author>WoebkenD</author>
  </authors>
  <commentLis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ckloss</author>
    <author>WoebkenD</author>
  </authors>
  <commentLis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ckloss</author>
    <author>WoebkenD</author>
  </authors>
  <commentList>
    <comment ref="T13" authorId="0">
      <text>
        <r>
          <rPr>
            <b/>
            <sz val="8"/>
            <rFont val="Tahoma"/>
            <family val="2"/>
          </rPr>
          <t>es sind jeweils die letzten 2 Jahresabschlüsse o.ä. heranziehen</t>
        </r>
        <r>
          <rPr>
            <sz val="8"/>
            <rFont val="Tahoma"/>
            <family val="2"/>
          </rPr>
          <t xml:space="preserve">
</t>
        </r>
      </text>
    </comment>
    <comment ref="T14" authorId="1">
      <text>
        <r>
          <rPr>
            <b/>
            <sz val="8"/>
            <rFont val="Tahoma"/>
            <family val="2"/>
          </rPr>
          <t>volle Eurobeträge (mathematisch gerundet)</t>
        </r>
      </text>
    </comment>
    <comment ref="B1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ist durch Buchführungsabschlüsse o.ä. zu belegen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WoebkenD</author>
    <author>ckloss</author>
  </authors>
  <commentList>
    <comment ref="S12" authorId="0">
      <text>
        <r>
          <rPr>
            <sz val="8"/>
            <rFont val="Tahoma"/>
            <family val="2"/>
          </rPr>
          <t>volle Eurobeträge (mathematisch gerundet)</t>
        </r>
      </text>
    </comment>
    <comment ref="S11" authorId="1">
      <text>
        <r>
          <rPr>
            <b/>
            <sz val="8"/>
            <rFont val="Tahoma"/>
            <family val="2"/>
          </rPr>
          <t>immer die jeweils letzten beiden vorliegenden Jahresabschlüsse bzw. der Ergebnisse heranziehen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<sst xmlns="http://schemas.openxmlformats.org/spreadsheetml/2006/main" count="544" uniqueCount="172">
  <si>
    <t>Zierpflanzen</t>
  </si>
  <si>
    <t>Gemüse</t>
  </si>
  <si>
    <t>Baumschule</t>
  </si>
  <si>
    <t>Obst</t>
  </si>
  <si>
    <t>Produktionsflächen</t>
  </si>
  <si>
    <t>Gewächshauser heizbar</t>
  </si>
  <si>
    <t>Gewächshauser nicht heizbar</t>
  </si>
  <si>
    <t>m²</t>
  </si>
  <si>
    <t>EQM</t>
  </si>
  <si>
    <t>produktion</t>
  </si>
  <si>
    <t>Eigen-</t>
  </si>
  <si>
    <t>Euro</t>
  </si>
  <si>
    <t>insgesamt</t>
  </si>
  <si>
    <t>Eigenproduktion in % BE</t>
  </si>
  <si>
    <t>Eigenproduktion je EQM</t>
  </si>
  <si>
    <t>1999/2000</t>
  </si>
  <si>
    <t>Sparte</t>
  </si>
  <si>
    <t>Jahr</t>
  </si>
  <si>
    <t>Einheitsquadratmeter (EQM)</t>
  </si>
  <si>
    <t>Ort, Datum</t>
  </si>
  <si>
    <t>Ist</t>
  </si>
  <si>
    <t>Umsatz</t>
  </si>
  <si>
    <t>Produktions-</t>
  </si>
  <si>
    <t>wert</t>
  </si>
  <si>
    <t xml:space="preserve">relativer </t>
  </si>
  <si>
    <t>Summe Ertrag Eigenproduktion aus Bodenbewirtschaftung</t>
  </si>
  <si>
    <t>Ermittlung Umsatz Eigenproduktion je EQM nach Sparten</t>
  </si>
  <si>
    <t>Mittel  *1</t>
  </si>
  <si>
    <t>2000/2001</t>
  </si>
  <si>
    <t>Zeilen-Nr. im Kennzahlenheft</t>
  </si>
  <si>
    <t>Seiten-Nr. im Kennzahlenheft</t>
  </si>
  <si>
    <t>A 56</t>
  </si>
  <si>
    <t>A 34</t>
  </si>
  <si>
    <t>A 64</t>
  </si>
  <si>
    <t>A 80</t>
  </si>
  <si>
    <t>- Heft 45 -</t>
  </si>
  <si>
    <t>- Heft 44 -</t>
  </si>
  <si>
    <t>Kennzahlenheft Nr.:</t>
  </si>
  <si>
    <t>2002/2003</t>
  </si>
  <si>
    <t>Betriebsertrag</t>
  </si>
  <si>
    <t>- Heft 46 -</t>
  </si>
  <si>
    <t>- Heft 47 -</t>
  </si>
  <si>
    <t>2001/2002</t>
  </si>
  <si>
    <t>A 66</t>
  </si>
  <si>
    <t>A 58</t>
  </si>
  <si>
    <t>A 58/A 56</t>
  </si>
  <si>
    <t>A 82</t>
  </si>
  <si>
    <t>A 82/A 80</t>
  </si>
  <si>
    <t>ökologisch wirtschaftende Gemüsebaubetriebe</t>
  </si>
  <si>
    <t>Seite 12</t>
  </si>
  <si>
    <t>2003/2004</t>
  </si>
  <si>
    <t>A 66/A 64</t>
  </si>
  <si>
    <t>2004/2005</t>
  </si>
  <si>
    <t>- Heft 48 -</t>
  </si>
  <si>
    <t>Mittel  *2</t>
  </si>
  <si>
    <t>2005/2006</t>
  </si>
  <si>
    <t>2006/2007</t>
  </si>
  <si>
    <t>2007/2008</t>
  </si>
  <si>
    <t>2008/2009</t>
  </si>
  <si>
    <t>2009/2010</t>
  </si>
  <si>
    <t>Baumschulbetriebe mit direktem Absatz &gt;25%</t>
  </si>
  <si>
    <t>- Heft 49 -</t>
  </si>
  <si>
    <t>- Heft 50 -</t>
  </si>
  <si>
    <t>- Heft 54 -</t>
  </si>
  <si>
    <t>- Heft 53 -</t>
  </si>
  <si>
    <t>- Heft 52 -</t>
  </si>
  <si>
    <t>- Heft 51 -</t>
  </si>
  <si>
    <t>Zierpflanzenbau mit direktem Absatz &gt;75% (Betriebe insgesamt)</t>
  </si>
  <si>
    <t>Gemüsebaubetriebe mit direktem Absatz &gt;75% (Betriebe insgesamt)</t>
  </si>
  <si>
    <t>*1) EQM Werte Mittel aus 10 Jahren aus den Kennzahlen für den Betriebsvergleich</t>
  </si>
  <si>
    <t>*2) EQM Werte Mittel aus 3 Jahren aus den Kennzahlen für den Betriebsvergleich</t>
  </si>
  <si>
    <t>Faktoren für die Ermittlung der Einheitsquadratmeter</t>
  </si>
  <si>
    <t>Gemüse einschl. Feldgemüse</t>
  </si>
  <si>
    <t>Blumen und Zierpflanzen</t>
  </si>
  <si>
    <t>Unterglasfläche</t>
  </si>
  <si>
    <t>heizbar</t>
  </si>
  <si>
    <t>nicht heizbar</t>
  </si>
  <si>
    <t>Freilandfläche</t>
  </si>
  <si>
    <t>-</t>
  </si>
  <si>
    <t>Ø Jahre</t>
  </si>
  <si>
    <t>*1) EQM Werte Mittel aus 3 Jahren aus den Kennzahlen für den Betriebsvergleich ökologisch wirtschaftender Gartenbaubetriebe</t>
  </si>
  <si>
    <t xml:space="preserve">     Arbeitskreis Betriebswirtschaft im Gartenbau e.V.  Hannover</t>
  </si>
  <si>
    <t>(Lt. Abschluss)</t>
  </si>
  <si>
    <t>A50</t>
  </si>
  <si>
    <t xml:space="preserve">Anlage: </t>
  </si>
  <si>
    <t>zum Antrag auf Gewährung von Zuwendungen zur Förderung der Diversifzierung</t>
  </si>
  <si>
    <t>Antragstellendes Unternehmen (Name, Vorname, ggf. Unternehmensbezeichnung)</t>
  </si>
  <si>
    <t>Unternehmernummer Antragsteller</t>
  </si>
  <si>
    <t>(Name, Vorname)</t>
  </si>
  <si>
    <t>Wirtschaftsjahr</t>
  </si>
  <si>
    <t>EUR</t>
  </si>
  <si>
    <t>Vorjahr</t>
  </si>
  <si>
    <t>akt. Jahr</t>
  </si>
  <si>
    <t>Der genannte antragstellende Einzelunternehmer / Gesellschafter
hat folgende Umsatzerlöse:</t>
  </si>
  <si>
    <t>1.</t>
  </si>
  <si>
    <t>Umsatzerlöse im Rahmen der einkommensteuerrechtlichen Einkunftsermittlung aus Land- und Forstwirtschaft</t>
  </si>
  <si>
    <t>1.1</t>
  </si>
  <si>
    <t>1.2</t>
  </si>
  <si>
    <t>Zulagen und Zuschüsse (BMELV-Code 2449, etc.):</t>
  </si>
  <si>
    <t>Summe der Nrn. 1.1 und 1.3 (= Summe 1)</t>
  </si>
  <si>
    <t>2.</t>
  </si>
  <si>
    <t>2.1</t>
  </si>
  <si>
    <t>Pacht- und Mieterträge des antragstellenden Unternehmens (BMELV-Code 2450 + 2451, etc.)</t>
  </si>
  <si>
    <t>2.2</t>
  </si>
  <si>
    <t>2.3</t>
  </si>
  <si>
    <t>Summe der Nrn. 2.1, 2.2 und 2.3 (= Summe 2)</t>
  </si>
  <si>
    <t>Hinweise:</t>
  </si>
  <si>
    <t>1</t>
  </si>
  <si>
    <t>·</t>
  </si>
  <si>
    <t>Bei Kooperationen sind alle Umsatzerlösen der beteiligten Kooperationspartner zu ermitteln.</t>
  </si>
  <si>
    <t>Maßgeblich sind die im Durchschnitt der Berichtsjahre erzielten Umsatzerlöse. Es sind immer die kompletten Umsatzerlöse aus den Buchabschlüssen zu erfassen.</t>
  </si>
  <si>
    <t>Als Anlagen sind die der Berechnung zugrundeliegenden Jahresabschlüsse und die entsprechenden Gesellschaftsverträge/Kooperationsvereinbarungen vorzulegen.</t>
  </si>
  <si>
    <t>Name Buchstelle, Stempel, Unterschrift Bearbeiter / -in</t>
  </si>
  <si>
    <t xml:space="preserve">Blatt </t>
  </si>
  <si>
    <t>Summe Umsatzerlöse im Rahmen der einkommensteuerrecht-lichen Einkunftsermittlung aus Land- und Forstwirtschaft für (Name, Vorname)</t>
  </si>
  <si>
    <t>Umsatzerlöse im Rahmen der einkommensteuerrechtlichen Einkunftsermittlung aus Gewerbebetrieb und selbständiger Arbeit sowie Erträge des Land- und Forstwirtschaft ohne
eigene Bodenbewirtschaftung für (Name, Vorname)</t>
  </si>
  <si>
    <t>Gesamtsumme (= Summe 1 und Summe 2)</t>
  </si>
  <si>
    <t>Der relative Anteil (Prozent) der Summe 1 an der vorgenannten Gesamtsumme beträgt:</t>
  </si>
  <si>
    <r>
      <t>Æ</t>
    </r>
    <r>
      <rPr>
        <sz val="8"/>
        <rFont val="Arial"/>
        <family val="2"/>
      </rPr>
      <t xml:space="preserve"> der Berichtsjahre</t>
    </r>
  </si>
  <si>
    <t>(Vorjahr)</t>
  </si>
  <si>
    <t>(akt. Jahr)</t>
  </si>
  <si>
    <t>Summe Ertrag aus Handelstätigkeit</t>
  </si>
  <si>
    <t>Umsatz des Gartenbaubetriebes</t>
  </si>
  <si>
    <t xml:space="preserve">Die Umsatzerlöse des gewerblichen Gartenbaubetriebes werden  - sofern aus der Buchführung nicht erkennbar - anhand von Kennzahlen nach Eigenproduktion (Bodenbewirtschaftung) und Handelstätigkeit aufgeteilt. </t>
  </si>
  <si>
    <t>Summe der Nrn. 1.1 und 1.2 (= Summe 1)</t>
  </si>
  <si>
    <t>Eigenproduktion</t>
  </si>
  <si>
    <t>Handeltätigkeit</t>
  </si>
  <si>
    <r>
      <t>1</t>
    </r>
    <r>
      <rPr>
        <b/>
        <sz val="10"/>
        <rFont val="Arial"/>
        <family val="2"/>
      </rPr>
      <t>Antragstellendes Unternehmen (Name, Vorname, ggf. Unternehmensbezeichnung)</t>
    </r>
  </si>
  <si>
    <r>
      <t>1</t>
    </r>
    <r>
      <rPr>
        <sz val="10"/>
        <rFont val="Arial"/>
        <family val="0"/>
      </rPr>
      <t>(Vorjahr)</t>
    </r>
  </si>
  <si>
    <r>
      <t>1</t>
    </r>
    <r>
      <rPr>
        <sz val="10"/>
        <rFont val="Arial"/>
        <family val="0"/>
      </rPr>
      <t>(akt. Jahr)</t>
    </r>
  </si>
  <si>
    <r>
      <t>je EQM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</si>
  <si>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>Angaben werden aus Blatt.. übernommen</t>
    </r>
  </si>
  <si>
    <t>bei Gesellschaften Kapitalanteil (Angabe in %)</t>
  </si>
  <si>
    <t>Summe Kapitalanteile</t>
  </si>
  <si>
    <r>
      <t>1</t>
    </r>
    <r>
      <rPr>
        <sz val="10"/>
        <color indexed="8"/>
        <rFont val="Arial"/>
        <family val="2"/>
      </rPr>
      <t>Gesellschafter Blatt 1</t>
    </r>
  </si>
  <si>
    <r>
      <t>1</t>
    </r>
    <r>
      <rPr>
        <sz val="10"/>
        <color indexed="8"/>
        <rFont val="Arial"/>
        <family val="2"/>
      </rPr>
      <t>Gesellschafter Blatt 2</t>
    </r>
  </si>
  <si>
    <r>
      <t>1</t>
    </r>
    <r>
      <rPr>
        <sz val="10"/>
        <color indexed="8"/>
        <rFont val="Arial"/>
        <family val="2"/>
      </rPr>
      <t>Gesellschafter Blatt 3</t>
    </r>
  </si>
  <si>
    <r>
      <t>1</t>
    </r>
    <r>
      <rPr>
        <sz val="10"/>
        <color indexed="8"/>
        <rFont val="Arial"/>
        <family val="2"/>
      </rPr>
      <t>Gesellschafter Blatt 4</t>
    </r>
  </si>
  <si>
    <r>
      <t>1</t>
    </r>
    <r>
      <rPr>
        <sz val="10"/>
        <color indexed="8"/>
        <rFont val="Arial"/>
        <family val="2"/>
      </rPr>
      <t>Gesellschafter Blatt 5</t>
    </r>
  </si>
  <si>
    <r>
      <t>1</t>
    </r>
    <r>
      <rPr>
        <sz val="10"/>
        <color indexed="8"/>
        <rFont val="Arial"/>
        <family val="2"/>
      </rPr>
      <t>Gesellschafter Blatt 6</t>
    </r>
  </si>
  <si>
    <t>Bei Gesellschaften (auch in Kooperationen) ist die Anlage für jeden Gesellschafter einzeln erforderlich. Auch für Gesellschafter deren Kapitalanteil kleiner als 5% ist, ist die Anlage erforderlich.</t>
  </si>
  <si>
    <t xml:space="preserve">Die Umsatzerlöse des gewerblichen Gartenbaubetriebes werden  - sofern aus der Buchführung nicht erkennbar - 
anhand von Kennzahlen nach Eigenproduktion (Bodenbewirtschaftung) und Handelstätigkeit aufgeteilt. </t>
  </si>
  <si>
    <t>Ermittlung Umsatz Eigenproduktion aus Bodenbewirtschaftung direkt absetzender Gartenbaubetriebe</t>
  </si>
  <si>
    <r>
      <t>1</t>
    </r>
    <r>
      <rPr>
        <sz val="10"/>
        <rFont val="Arial"/>
        <family val="0"/>
      </rPr>
      <t>Vorjahr</t>
    </r>
  </si>
  <si>
    <r>
      <t>1</t>
    </r>
    <r>
      <rPr>
        <sz val="10"/>
        <rFont val="Arial"/>
        <family val="0"/>
      </rPr>
      <t>akt. Jahr</t>
    </r>
  </si>
  <si>
    <r>
      <t>2</t>
    </r>
    <r>
      <rPr>
        <sz val="8"/>
        <rFont val="Arial"/>
        <family val="2"/>
      </rPr>
      <t xml:space="preserve">EQM Mittel von 3 oder 10 Jahren aus den Kennzahlen für den Betriebsvergleich, </t>
    </r>
  </si>
  <si>
    <t xml:space="preserve"> Zentrum für Betriebswirtschaft im Gartenbau e.V.</t>
  </si>
  <si>
    <t>Berechnung der Umsatzerlöse aus bodengebundener Produktion für gewerbl. Gartenbau</t>
  </si>
  <si>
    <t>Umsatzerlöse im Rahmen der einkommensteuerrechtlichen Einkunfts-ermittlung aus Gewerbebetrieb und aus Land- und Forstwirtschaft ohne eigene Bodenbewirtschaftung</t>
  </si>
  <si>
    <r>
      <t xml:space="preserve">Umsatzerlöse aus Eigenproduktion (Bodenbewirtschaftung) inkl. Bestandsveränderung </t>
    </r>
    <r>
      <rPr>
        <vertAlign val="superscript"/>
        <sz val="9"/>
        <rFont val="Arial"/>
        <family val="2"/>
      </rPr>
      <t>1</t>
    </r>
  </si>
  <si>
    <t>Der genannte antragstellende Einzelunternehmer / Gesellschafter
hat folgende Umsatzerlöse aus dem antragstellenden Unternehmen:</t>
  </si>
  <si>
    <t>Summe der Nrn. 2.1 bis 2.3 (= Summe 2)</t>
  </si>
  <si>
    <r>
      <t xml:space="preserve">gewerbliche Umsatzerlöse im Gartenbaubetrieb aus Handel, Dienstleistungen, Nebenbetriebe (z.B. Direktvermarktung) </t>
    </r>
    <r>
      <rPr>
        <vertAlign val="superscript"/>
        <sz val="9"/>
        <rFont val="Arial"/>
        <family val="2"/>
      </rPr>
      <t>1</t>
    </r>
  </si>
  <si>
    <t>Umsatzerlöse aus folgenden beteiligten Gewerbebetrieb (z.B. Bauernhofcafe, Ferienwohnungen, Pferdepension):</t>
  </si>
  <si>
    <t>2.4</t>
  </si>
  <si>
    <t>Umsatzerlöse aus selbständiger Arbeit (z.B. freiberufliche Tätigkeiten wie Referententätigkeit)</t>
  </si>
  <si>
    <t>Mir / uns ist bekannt, dass das ausgefüllte Formblatt als Nachweis zur Erfüllung der Zuwendungsberechtigung 
beim Direktor der Landwirtschaftskammer NRW als Landesbeauftragter vorgelegt wird.</t>
  </si>
  <si>
    <t>- Heft 55 -</t>
  </si>
  <si>
    <t>2010/2011</t>
  </si>
  <si>
    <t>- Heft 56 -</t>
  </si>
  <si>
    <t>2011/2012</t>
  </si>
  <si>
    <t>- Heft 57 -</t>
  </si>
  <si>
    <t>2012/2013</t>
  </si>
  <si>
    <t>Obstbaubetriebe mit direktem Absatz &gt;25% nach Kulturen (Betriebe insgesamt)</t>
  </si>
  <si>
    <t>Tabelle 9</t>
  </si>
  <si>
    <t>Containerfläche</t>
  </si>
  <si>
    <t>gewachsener Boden</t>
  </si>
  <si>
    <t>sonstige Gartengewächse</t>
  </si>
  <si>
    <t>Fläche mit Sonst. landwirtsch. Kulturen</t>
  </si>
  <si>
    <t>Freilandflächen gewachsener Boden</t>
  </si>
  <si>
    <t>Freilandflächen Containerfläche</t>
  </si>
  <si>
    <t>Jahre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</si>
</sst>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[$€-1]"/>
    <numFmt numFmtId="174" formatCode="#,##0.0"/>
    <numFmt numFmtId="175" formatCode="000000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20&quot;00&quot;/20&quot;00&quot; WJ&quot;"/>
    <numFmt numFmtId="185" formatCode="[$-407]dddd\,\ d\.\ mmmm\ yyyy"/>
    <numFmt numFmtId="186" formatCode="0.0%"/>
    <numFmt numFmtId="187" formatCode="\%"/>
    <numFmt numFmtId="188" formatCode="0\ %"/>
    <numFmt numFmtId="189" formatCode="#,##0\ &quot;EUR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Symbol"/>
      <family val="1"/>
    </font>
    <font>
      <b/>
      <sz val="9"/>
      <name val="Symbol"/>
      <family val="1"/>
    </font>
    <font>
      <sz val="9"/>
      <name val="Symbol"/>
      <family val="1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1" fillId="0" borderId="14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" fillId="0" borderId="15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73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73" fontId="0" fillId="0" borderId="21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1" applyFont="1" applyAlignment="1" applyProtection="1">
      <alignment vertical="top"/>
      <protection/>
    </xf>
    <xf numFmtId="0" fontId="12" fillId="0" borderId="0" xfId="51" applyProtection="1">
      <alignment/>
      <protection/>
    </xf>
    <xf numFmtId="0" fontId="12" fillId="0" borderId="0" xfId="51" applyAlignment="1" applyProtection="1">
      <alignment vertical="top"/>
      <protection/>
    </xf>
    <xf numFmtId="0" fontId="3" fillId="0" borderId="0" xfId="51" applyNumberFormat="1" applyFont="1" applyBorder="1" applyAlignment="1" applyProtection="1">
      <alignment horizontal="left" vertical="top"/>
      <protection/>
    </xf>
    <xf numFmtId="0" fontId="10" fillId="0" borderId="0" xfId="51" applyNumberFormat="1" applyFont="1" applyBorder="1" applyAlignment="1" applyProtection="1">
      <alignment horizontal="left"/>
      <protection/>
    </xf>
    <xf numFmtId="0" fontId="9" fillId="0" borderId="0" xfId="51" applyFont="1" applyProtection="1">
      <alignment/>
      <protection/>
    </xf>
    <xf numFmtId="0" fontId="12" fillId="0" borderId="0" xfId="51" applyAlignment="1" applyProtection="1">
      <alignment/>
      <protection/>
    </xf>
    <xf numFmtId="0" fontId="1" fillId="0" borderId="0" xfId="51" applyFont="1" applyBorder="1" applyAlignment="1" applyProtection="1">
      <alignment vertical="top"/>
      <protection/>
    </xf>
    <xf numFmtId="0" fontId="1" fillId="0" borderId="0" xfId="51" applyFont="1" applyBorder="1" applyProtection="1">
      <alignment/>
      <protection/>
    </xf>
    <xf numFmtId="184" fontId="1" fillId="0" borderId="0" xfId="51" applyNumberFormat="1" applyFont="1" applyBorder="1" applyAlignment="1" applyProtection="1">
      <alignment horizontal="center"/>
      <protection/>
    </xf>
    <xf numFmtId="0" fontId="10" fillId="0" borderId="0" xfId="51" applyFont="1" applyBorder="1" applyAlignment="1" applyProtection="1">
      <alignment horizontal="center"/>
      <protection/>
    </xf>
    <xf numFmtId="0" fontId="10" fillId="0" borderId="0" xfId="51" applyNumberFormat="1" applyFont="1" applyBorder="1" applyAlignment="1" applyProtection="1" quotePrefix="1">
      <alignment horizontal="center"/>
      <protection/>
    </xf>
    <xf numFmtId="0" fontId="12" fillId="0" borderId="0" xfId="51" applyBorder="1" applyProtection="1">
      <alignment/>
      <protection/>
    </xf>
    <xf numFmtId="0" fontId="11" fillId="0" borderId="0" xfId="51" applyFont="1" applyProtection="1">
      <alignment/>
      <protection/>
    </xf>
    <xf numFmtId="0" fontId="14" fillId="0" borderId="0" xfId="51" applyFont="1" applyFill="1" applyBorder="1" applyAlignment="1" applyProtection="1">
      <alignment wrapText="1"/>
      <protection/>
    </xf>
    <xf numFmtId="0" fontId="9" fillId="0" borderId="0" xfId="51" applyFont="1" applyProtection="1">
      <alignment/>
      <protection/>
    </xf>
    <xf numFmtId="0" fontId="9" fillId="0" borderId="0" xfId="51" applyFont="1" applyFill="1" applyBorder="1" applyAlignment="1" applyProtection="1">
      <alignment horizontal="center"/>
      <protection/>
    </xf>
    <xf numFmtId="49" fontId="10" fillId="0" borderId="0" xfId="51" applyNumberFormat="1" applyFont="1" applyAlignment="1" applyProtection="1">
      <alignment vertical="top"/>
      <protection/>
    </xf>
    <xf numFmtId="3" fontId="9" fillId="0" borderId="21" xfId="51" applyNumberFormat="1" applyFont="1" applyFill="1" applyBorder="1" applyAlignment="1" applyProtection="1">
      <alignment horizontal="right"/>
      <protection/>
    </xf>
    <xf numFmtId="3" fontId="9" fillId="0" borderId="0" xfId="51" applyNumberFormat="1" applyFont="1" applyFill="1" applyBorder="1" applyAlignment="1" applyProtection="1">
      <alignment horizontal="right"/>
      <protection/>
    </xf>
    <xf numFmtId="3" fontId="9" fillId="0" borderId="0" xfId="51" applyNumberFormat="1" applyFont="1" applyFill="1" applyBorder="1" applyAlignment="1" applyProtection="1">
      <alignment/>
      <protection/>
    </xf>
    <xf numFmtId="49" fontId="9" fillId="0" borderId="0" xfId="51" applyNumberFormat="1" applyFont="1" applyAlignment="1" applyProtection="1">
      <alignment vertical="top"/>
      <protection/>
    </xf>
    <xf numFmtId="0" fontId="9" fillId="0" borderId="0" xfId="51" applyFont="1" applyAlignment="1" applyProtection="1">
      <alignment horizontal="left" vertical="top" wrapText="1"/>
      <protection/>
    </xf>
    <xf numFmtId="0" fontId="12" fillId="0" borderId="0" xfId="51" applyAlignment="1" applyProtection="1">
      <alignment vertical="top" wrapText="1"/>
      <protection/>
    </xf>
    <xf numFmtId="0" fontId="12" fillId="0" borderId="0" xfId="51" applyBorder="1" applyAlignment="1" applyProtection="1">
      <alignment vertical="top" wrapText="1"/>
      <protection/>
    </xf>
    <xf numFmtId="186" fontId="9" fillId="0" borderId="0" xfId="51" applyNumberFormat="1" applyFont="1" applyFill="1" applyBorder="1" applyAlignment="1" applyProtection="1">
      <alignment horizontal="center"/>
      <protection/>
    </xf>
    <xf numFmtId="186" fontId="12" fillId="0" borderId="30" xfId="51" applyNumberFormat="1" applyFill="1" applyBorder="1" applyAlignment="1" applyProtection="1">
      <alignment horizontal="center"/>
      <protection/>
    </xf>
    <xf numFmtId="49" fontId="9" fillId="0" borderId="0" xfId="51" applyNumberFormat="1" applyFont="1" applyAlignment="1" applyProtection="1">
      <alignment vertical="center"/>
      <protection/>
    </xf>
    <xf numFmtId="0" fontId="12" fillId="0" borderId="0" xfId="51" applyAlignment="1" applyProtection="1">
      <alignment wrapText="1"/>
      <protection/>
    </xf>
    <xf numFmtId="0" fontId="12" fillId="0" borderId="31" xfId="51" applyBorder="1" applyAlignment="1" applyProtection="1">
      <alignment wrapText="1"/>
      <protection/>
    </xf>
    <xf numFmtId="0" fontId="9" fillId="0" borderId="32" xfId="51" applyFont="1" applyBorder="1" applyAlignment="1" applyProtection="1">
      <alignment vertical="top"/>
      <protection/>
    </xf>
    <xf numFmtId="3" fontId="10" fillId="0" borderId="0" xfId="51" applyNumberFormat="1" applyFont="1" applyFill="1" applyBorder="1" applyAlignment="1" applyProtection="1">
      <alignment horizontal="right"/>
      <protection/>
    </xf>
    <xf numFmtId="0" fontId="12" fillId="0" borderId="33" xfId="51" applyBorder="1" applyAlignment="1" applyProtection="1">
      <alignment wrapText="1"/>
      <protection/>
    </xf>
    <xf numFmtId="0" fontId="9" fillId="0" borderId="0" xfId="51" applyFont="1" applyAlignment="1" applyProtection="1">
      <alignment vertical="top"/>
      <protection/>
    </xf>
    <xf numFmtId="3" fontId="9" fillId="0" borderId="0" xfId="51" applyNumberFormat="1" applyFont="1" applyProtection="1">
      <alignment/>
      <protection/>
    </xf>
    <xf numFmtId="186" fontId="9" fillId="0" borderId="0" xfId="51" applyNumberFormat="1" applyFont="1" applyFill="1" applyBorder="1" applyAlignment="1" applyProtection="1">
      <alignment/>
      <protection/>
    </xf>
    <xf numFmtId="186" fontId="12" fillId="0" borderId="30" xfId="51" applyNumberFormat="1" applyFill="1" applyBorder="1" applyAlignment="1" applyProtection="1">
      <alignment/>
      <protection/>
    </xf>
    <xf numFmtId="9" fontId="9" fillId="0" borderId="0" xfId="51" applyNumberFormat="1" applyFont="1" applyFill="1" applyBorder="1" applyAlignment="1" applyProtection="1">
      <alignment horizontal="center"/>
      <protection/>
    </xf>
    <xf numFmtId="9" fontId="12" fillId="0" borderId="30" xfId="51" applyNumberFormat="1" applyFill="1" applyBorder="1" applyAlignment="1" applyProtection="1">
      <alignment horizontal="center"/>
      <protection/>
    </xf>
    <xf numFmtId="49" fontId="9" fillId="0" borderId="0" xfId="51" applyNumberFormat="1" applyFont="1" applyBorder="1" applyAlignment="1" applyProtection="1">
      <alignment vertical="top"/>
      <protection/>
    </xf>
    <xf numFmtId="0" fontId="12" fillId="0" borderId="0" xfId="51" applyBorder="1" applyAlignment="1" applyProtection="1">
      <alignment wrapText="1"/>
      <protection/>
    </xf>
    <xf numFmtId="9" fontId="12" fillId="0" borderId="0" xfId="51" applyNumberFormat="1" applyFill="1" applyBorder="1" applyAlignment="1" applyProtection="1">
      <alignment horizontal="center"/>
      <protection/>
    </xf>
    <xf numFmtId="3" fontId="12" fillId="0" borderId="0" xfId="51" applyNumberFormat="1" applyFill="1" applyBorder="1" applyAlignment="1" applyProtection="1">
      <alignment/>
      <protection/>
    </xf>
    <xf numFmtId="3" fontId="9" fillId="0" borderId="33" xfId="51" applyNumberFormat="1" applyFont="1" applyFill="1" applyBorder="1" applyAlignment="1" applyProtection="1">
      <alignment/>
      <protection/>
    </xf>
    <xf numFmtId="0" fontId="9" fillId="0" borderId="0" xfId="51" applyFont="1" applyBorder="1" applyProtection="1">
      <alignment/>
      <protection/>
    </xf>
    <xf numFmtId="49" fontId="13" fillId="0" borderId="0" xfId="51" applyNumberFormat="1" applyFont="1" applyAlignment="1" applyProtection="1">
      <alignment vertical="top"/>
      <protection/>
    </xf>
    <xf numFmtId="49" fontId="15" fillId="0" borderId="0" xfId="51" applyNumberFormat="1" applyFont="1" applyAlignment="1" applyProtection="1">
      <alignment vertical="top"/>
      <protection/>
    </xf>
    <xf numFmtId="49" fontId="9" fillId="0" borderId="0" xfId="51" applyNumberFormat="1" applyFont="1" applyAlignment="1" applyProtection="1">
      <alignment horizontal="left" vertical="top" wrapText="1"/>
      <protection/>
    </xf>
    <xf numFmtId="0" fontId="16" fillId="0" borderId="0" xfId="51" applyFont="1" applyAlignment="1" applyProtection="1">
      <alignment vertical="top"/>
      <protection/>
    </xf>
    <xf numFmtId="0" fontId="17" fillId="0" borderId="0" xfId="51" applyFont="1" applyProtection="1">
      <alignment/>
      <protection/>
    </xf>
    <xf numFmtId="0" fontId="12" fillId="0" borderId="31" xfId="51" applyBorder="1" applyAlignment="1" applyProtection="1">
      <alignment horizontal="left"/>
      <protection locked="0"/>
    </xf>
    <xf numFmtId="0" fontId="12" fillId="0" borderId="31" xfId="51" applyBorder="1" applyProtection="1">
      <alignment/>
      <protection/>
    </xf>
    <xf numFmtId="0" fontId="9" fillId="0" borderId="21" xfId="51" applyFont="1" applyBorder="1" applyAlignment="1" applyProtection="1">
      <alignment horizontal="center" wrapText="1"/>
      <protection/>
    </xf>
    <xf numFmtId="0" fontId="9" fillId="0" borderId="34" xfId="51" applyFont="1" applyBorder="1" applyAlignment="1" applyProtection="1">
      <alignment horizontal="center" wrapText="1"/>
      <protection/>
    </xf>
    <xf numFmtId="49" fontId="10" fillId="0" borderId="0" xfId="51" applyNumberFormat="1" applyFont="1" applyAlignment="1" applyProtection="1">
      <alignment vertical="center"/>
      <protection/>
    </xf>
    <xf numFmtId="3" fontId="9" fillId="0" borderId="35" xfId="51" applyNumberFormat="1" applyFont="1" applyBorder="1" applyAlignment="1" applyProtection="1">
      <alignment horizontal="center" vertical="top" wrapText="1"/>
      <protection/>
    </xf>
    <xf numFmtId="3" fontId="9" fillId="0" borderId="0" xfId="51" applyNumberFormat="1" applyFont="1" applyBorder="1" applyAlignment="1" applyProtection="1">
      <alignment horizontal="right"/>
      <protection/>
    </xf>
    <xf numFmtId="3" fontId="9" fillId="0" borderId="30" xfId="51" applyNumberFormat="1" applyFont="1" applyBorder="1" applyAlignment="1" applyProtection="1">
      <alignment horizontal="right"/>
      <protection/>
    </xf>
    <xf numFmtId="3" fontId="9" fillId="0" borderId="0" xfId="51" applyNumberFormat="1" applyFont="1" applyAlignment="1" applyProtection="1">
      <alignment horizontal="right"/>
      <protection/>
    </xf>
    <xf numFmtId="3" fontId="9" fillId="0" borderId="17" xfId="51" applyNumberFormat="1" applyFont="1" applyBorder="1" applyAlignment="1" applyProtection="1">
      <alignment horizontal="center" vertical="top" wrapText="1"/>
      <protection/>
    </xf>
    <xf numFmtId="3" fontId="12" fillId="0" borderId="0" xfId="51" applyNumberFormat="1" applyBorder="1" applyAlignment="1" applyProtection="1">
      <alignment horizontal="right"/>
      <protection/>
    </xf>
    <xf numFmtId="3" fontId="12" fillId="0" borderId="21" xfId="51" applyNumberFormat="1" applyBorder="1" applyAlignment="1" applyProtection="1">
      <alignment horizontal="right"/>
      <protection/>
    </xf>
    <xf numFmtId="49" fontId="9" fillId="0" borderId="0" xfId="51" applyNumberFormat="1" applyFont="1" applyAlignment="1" applyProtection="1">
      <alignment vertical="center" wrapText="1"/>
      <protection/>
    </xf>
    <xf numFmtId="0" fontId="12" fillId="0" borderId="0" xfId="51" applyAlignment="1" applyProtection="1">
      <alignment vertical="center" wrapText="1"/>
      <protection/>
    </xf>
    <xf numFmtId="3" fontId="9" fillId="0" borderId="0" xfId="51" applyNumberFormat="1" applyFont="1" applyAlignment="1" applyProtection="1">
      <alignment horizontal="right" wrapText="1"/>
      <protection/>
    </xf>
    <xf numFmtId="3" fontId="9" fillId="0" borderId="21" xfId="51" applyNumberFormat="1" applyFont="1" applyBorder="1" applyAlignment="1" applyProtection="1">
      <alignment horizontal="right" wrapText="1"/>
      <protection/>
    </xf>
    <xf numFmtId="3" fontId="9" fillId="0" borderId="0" xfId="51" applyNumberFormat="1" applyFont="1" applyBorder="1" applyAlignment="1" applyProtection="1">
      <alignment horizontal="right" wrapText="1"/>
      <protection/>
    </xf>
    <xf numFmtId="3" fontId="9" fillId="0" borderId="30" xfId="51" applyNumberFormat="1" applyFont="1" applyBorder="1" applyAlignment="1" applyProtection="1">
      <alignment horizontal="right" wrapText="1"/>
      <protection/>
    </xf>
    <xf numFmtId="0" fontId="9" fillId="0" borderId="0" xfId="51" applyFont="1" applyAlignment="1" applyProtection="1">
      <alignment wrapText="1"/>
      <protection/>
    </xf>
    <xf numFmtId="3" fontId="12" fillId="0" borderId="0" xfId="51" applyNumberFormat="1" applyFill="1" applyAlignment="1" applyProtection="1">
      <alignment horizontal="right"/>
      <protection/>
    </xf>
    <xf numFmtId="3" fontId="12" fillId="0" borderId="30" xfId="51" applyNumberFormat="1" applyFill="1" applyBorder="1" applyAlignment="1" applyProtection="1">
      <alignment horizontal="right"/>
      <protection/>
    </xf>
    <xf numFmtId="3" fontId="9" fillId="0" borderId="0" xfId="51" applyNumberFormat="1" applyFont="1" applyFill="1" applyAlignment="1" applyProtection="1">
      <alignment horizontal="right"/>
      <protection/>
    </xf>
    <xf numFmtId="3" fontId="9" fillId="0" borderId="17" xfId="51" applyNumberFormat="1" applyFont="1" applyBorder="1" applyAlignment="1" applyProtection="1">
      <alignment vertical="top" wrapText="1"/>
      <protection/>
    </xf>
    <xf numFmtId="0" fontId="12" fillId="0" borderId="0" xfId="51" applyNumberFormat="1" applyAlignment="1" applyProtection="1">
      <alignment vertical="center" wrapText="1"/>
      <protection/>
    </xf>
    <xf numFmtId="186" fontId="9" fillId="0" borderId="36" xfId="51" applyNumberFormat="1" applyFont="1" applyBorder="1" applyAlignment="1" applyProtection="1">
      <alignment/>
      <protection/>
    </xf>
    <xf numFmtId="186" fontId="9" fillId="0" borderId="17" xfId="51" applyNumberFormat="1" applyFont="1" applyFill="1" applyBorder="1" applyAlignment="1" applyProtection="1">
      <alignment horizontal="center"/>
      <protection/>
    </xf>
    <xf numFmtId="186" fontId="10" fillId="0" borderId="17" xfId="51" applyNumberFormat="1" applyFont="1" applyBorder="1" applyAlignment="1" applyProtection="1">
      <alignment/>
      <protection/>
    </xf>
    <xf numFmtId="3" fontId="10" fillId="0" borderId="0" xfId="51" applyNumberFormat="1" applyFont="1" applyBorder="1" applyAlignment="1" applyProtection="1">
      <alignment horizontal="right"/>
      <protection/>
    </xf>
    <xf numFmtId="186" fontId="9" fillId="0" borderId="17" xfId="51" applyNumberFormat="1" applyFont="1" applyBorder="1" applyProtection="1">
      <alignment/>
      <protection/>
    </xf>
    <xf numFmtId="4" fontId="9" fillId="0" borderId="0" xfId="51" applyNumberFormat="1" applyFont="1" applyProtection="1">
      <alignment/>
      <protection/>
    </xf>
    <xf numFmtId="9" fontId="9" fillId="0" borderId="17" xfId="51" applyNumberFormat="1" applyFont="1" applyFill="1" applyBorder="1" applyAlignment="1" applyProtection="1">
      <alignment horizontal="center"/>
      <protection/>
    </xf>
    <xf numFmtId="0" fontId="10" fillId="0" borderId="36" xfId="51" applyFont="1" applyBorder="1" applyAlignment="1" applyProtection="1">
      <alignment/>
      <protection/>
    </xf>
    <xf numFmtId="49" fontId="9" fillId="0" borderId="32" xfId="51" applyNumberFormat="1" applyFont="1" applyBorder="1" applyAlignment="1" applyProtection="1">
      <alignment vertical="top"/>
      <protection/>
    </xf>
    <xf numFmtId="0" fontId="9" fillId="0" borderId="36" xfId="51" applyFont="1" applyBorder="1" applyAlignment="1" applyProtection="1">
      <alignment/>
      <protection/>
    </xf>
    <xf numFmtId="9" fontId="9" fillId="0" borderId="33" xfId="51" applyNumberFormat="1" applyFont="1" applyFill="1" applyBorder="1" applyAlignment="1" applyProtection="1">
      <alignment horizontal="center"/>
      <protection/>
    </xf>
    <xf numFmtId="3" fontId="9" fillId="0" borderId="33" xfId="51" applyNumberFormat="1" applyFont="1" applyFill="1" applyBorder="1" applyAlignment="1" applyProtection="1">
      <alignment horizontal="right"/>
      <protection/>
    </xf>
    <xf numFmtId="3" fontId="12" fillId="0" borderId="33" xfId="51" applyNumberFormat="1" applyFill="1" applyBorder="1" applyAlignment="1" applyProtection="1">
      <alignment horizontal="right"/>
      <protection/>
    </xf>
    <xf numFmtId="9" fontId="9" fillId="0" borderId="0" xfId="51" applyNumberFormat="1" applyFont="1" applyProtection="1">
      <alignment/>
      <protection/>
    </xf>
    <xf numFmtId="0" fontId="9" fillId="0" borderId="0" xfId="51" applyFont="1" applyFill="1" applyBorder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51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24" fillId="0" borderId="0" xfId="51" applyFont="1" applyFill="1" applyBorder="1" applyAlignment="1" applyProtection="1">
      <alignment horizontal="center"/>
      <protection locked="0"/>
    </xf>
    <xf numFmtId="0" fontId="3" fillId="0" borderId="0" xfId="51" applyFont="1" applyFill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7" fillId="0" borderId="37" xfId="0" applyFont="1" applyBorder="1" applyAlignment="1">
      <alignment horizontal="center"/>
    </xf>
    <xf numFmtId="0" fontId="12" fillId="0" borderId="0" xfId="5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3" fillId="0" borderId="0" xfId="0" applyFont="1" applyAlignment="1">
      <alignment vertical="top"/>
    </xf>
    <xf numFmtId="0" fontId="0" fillId="33" borderId="35" xfId="0" applyFill="1" applyBorder="1" applyAlignment="1">
      <alignment horizontal="center"/>
    </xf>
    <xf numFmtId="0" fontId="12" fillId="0" borderId="31" xfId="5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4" fontId="24" fillId="0" borderId="0" xfId="51" applyNumberFormat="1" applyFont="1" applyFill="1" applyBorder="1" applyAlignment="1" applyProtection="1">
      <alignment/>
      <protection locked="0"/>
    </xf>
    <xf numFmtId="4" fontId="27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9" fillId="0" borderId="30" xfId="51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3" fontId="9" fillId="0" borderId="21" xfId="51" applyNumberFormat="1" applyFont="1" applyFill="1" applyBorder="1" applyAlignment="1" applyProtection="1">
      <alignment horizontal="right"/>
      <protection locked="0"/>
    </xf>
    <xf numFmtId="3" fontId="9" fillId="0" borderId="0" xfId="51" applyNumberFormat="1" applyFont="1" applyFill="1" applyBorder="1" applyAlignment="1" applyProtection="1">
      <alignment horizontal="right"/>
      <protection locked="0"/>
    </xf>
    <xf numFmtId="3" fontId="9" fillId="0" borderId="30" xfId="51" applyNumberFormat="1" applyFont="1" applyFill="1" applyBorder="1" applyAlignment="1" applyProtection="1">
      <alignment horizontal="right"/>
      <protection locked="0"/>
    </xf>
    <xf numFmtId="4" fontId="1" fillId="34" borderId="14" xfId="0" applyNumberFormat="1" applyFont="1" applyFill="1" applyBorder="1" applyAlignment="1" applyProtection="1">
      <alignment/>
      <protection locked="0"/>
    </xf>
    <xf numFmtId="10" fontId="1" fillId="34" borderId="14" xfId="0" applyNumberFormat="1" applyFont="1" applyFill="1" applyBorder="1" applyAlignment="1" applyProtection="1">
      <alignment/>
      <protection locked="0"/>
    </xf>
    <xf numFmtId="4" fontId="1" fillId="34" borderId="17" xfId="0" applyNumberFormat="1" applyFont="1" applyFill="1" applyBorder="1" applyAlignment="1" applyProtection="1">
      <alignment/>
      <protection locked="0"/>
    </xf>
    <xf numFmtId="1" fontId="1" fillId="34" borderId="17" xfId="0" applyNumberFormat="1" applyFont="1" applyFill="1" applyBorder="1" applyAlignment="1" applyProtection="1">
      <alignment horizontal="center"/>
      <protection locked="0"/>
    </xf>
    <xf numFmtId="49" fontId="9" fillId="0" borderId="0" xfId="51" applyNumberFormat="1" applyFont="1" applyAlignment="1" applyProtection="1">
      <alignment vertical="top"/>
      <protection/>
    </xf>
    <xf numFmtId="4" fontId="1" fillId="34" borderId="1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174" fontId="0" fillId="35" borderId="21" xfId="0" applyNumberFormat="1" applyFill="1" applyBorder="1" applyAlignment="1">
      <alignment/>
    </xf>
    <xf numFmtId="174" fontId="0" fillId="35" borderId="17" xfId="0" applyNumberFormat="1" applyFill="1" applyBorder="1" applyAlignment="1">
      <alignment horizontal="right"/>
    </xf>
    <xf numFmtId="174" fontId="0" fillId="35" borderId="17" xfId="0" applyNumberFormat="1" applyFill="1" applyBorder="1" applyAlignment="1">
      <alignment/>
    </xf>
    <xf numFmtId="174" fontId="0" fillId="35" borderId="21" xfId="0" applyNumberFormat="1" applyFill="1" applyBorder="1" applyAlignment="1">
      <alignment horizontal="right"/>
    </xf>
    <xf numFmtId="173" fontId="0" fillId="0" borderId="21" xfId="0" applyNumberFormat="1" applyBorder="1" applyAlignment="1">
      <alignment horizontal="center"/>
    </xf>
    <xf numFmtId="173" fontId="0" fillId="0" borderId="30" xfId="0" applyNumberFormat="1" applyBorder="1" applyAlignment="1">
      <alignment horizontal="center"/>
    </xf>
    <xf numFmtId="0" fontId="24" fillId="0" borderId="0" xfId="5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51" applyFont="1" applyAlignment="1" applyProtection="1">
      <alignment horizontal="center" vertical="top"/>
      <protection/>
    </xf>
    <xf numFmtId="3" fontId="9" fillId="0" borderId="21" xfId="51" applyNumberFormat="1" applyFont="1" applyFill="1" applyBorder="1" applyAlignment="1" applyProtection="1">
      <alignment horizontal="right"/>
      <protection/>
    </xf>
    <xf numFmtId="3" fontId="9" fillId="0" borderId="0" xfId="51" applyNumberFormat="1" applyFont="1" applyFill="1" applyBorder="1" applyAlignment="1" applyProtection="1">
      <alignment horizontal="right"/>
      <protection/>
    </xf>
    <xf numFmtId="3" fontId="9" fillId="0" borderId="30" xfId="51" applyNumberFormat="1" applyFont="1" applyFill="1" applyBorder="1" applyAlignment="1" applyProtection="1">
      <alignment horizontal="right"/>
      <protection/>
    </xf>
    <xf numFmtId="0" fontId="9" fillId="34" borderId="13" xfId="51" applyFont="1" applyFill="1" applyBorder="1" applyAlignment="1" applyProtection="1">
      <alignment horizontal="left"/>
      <protection locked="0"/>
    </xf>
    <xf numFmtId="0" fontId="9" fillId="34" borderId="13" xfId="51" applyFont="1" applyFill="1" applyBorder="1" applyAlignment="1" applyProtection="1">
      <alignment horizontal="left"/>
      <protection locked="0"/>
    </xf>
    <xf numFmtId="175" fontId="10" fillId="34" borderId="38" xfId="51" applyNumberFormat="1" applyFont="1" applyFill="1" applyBorder="1" applyAlignment="1" applyProtection="1">
      <alignment horizontal="center"/>
      <protection locked="0"/>
    </xf>
    <xf numFmtId="175" fontId="10" fillId="34" borderId="32" xfId="51" applyNumberFormat="1" applyFont="1" applyFill="1" applyBorder="1" applyAlignment="1" applyProtection="1">
      <alignment horizontal="center"/>
      <protection locked="0"/>
    </xf>
    <xf numFmtId="175" fontId="10" fillId="34" borderId="39" xfId="51" applyNumberFormat="1" applyFont="1" applyFill="1" applyBorder="1" applyAlignment="1" applyProtection="1">
      <alignment horizontal="center"/>
      <protection locked="0"/>
    </xf>
    <xf numFmtId="0" fontId="9" fillId="0" borderId="0" xfId="51" applyFont="1" applyBorder="1" applyAlignment="1" applyProtection="1">
      <alignment horizontal="center"/>
      <protection/>
    </xf>
    <xf numFmtId="0" fontId="9" fillId="0" borderId="0" xfId="51" applyFont="1" applyAlignment="1" applyProtection="1">
      <alignment horizontal="left" vertical="top" wrapText="1"/>
      <protection/>
    </xf>
    <xf numFmtId="3" fontId="9" fillId="33" borderId="38" xfId="51" applyNumberFormat="1" applyFont="1" applyFill="1" applyBorder="1" applyAlignment="1" applyProtection="1">
      <alignment horizontal="right"/>
      <protection/>
    </xf>
    <xf numFmtId="3" fontId="9" fillId="33" borderId="32" xfId="51" applyNumberFormat="1" applyFont="1" applyFill="1" applyBorder="1" applyAlignment="1" applyProtection="1">
      <alignment horizontal="right"/>
      <protection/>
    </xf>
    <xf numFmtId="3" fontId="9" fillId="33" borderId="39" xfId="51" applyNumberFormat="1" applyFont="1" applyFill="1" applyBorder="1" applyAlignment="1" applyProtection="1">
      <alignment horizontal="right"/>
      <protection/>
    </xf>
    <xf numFmtId="0" fontId="10" fillId="0" borderId="32" xfId="51" applyFont="1" applyBorder="1" applyAlignment="1" applyProtection="1">
      <alignment/>
      <protection/>
    </xf>
    <xf numFmtId="0" fontId="10" fillId="0" borderId="32" xfId="51" applyFont="1" applyFill="1" applyBorder="1" applyAlignment="1" applyProtection="1">
      <alignment/>
      <protection/>
    </xf>
    <xf numFmtId="0" fontId="12" fillId="0" borderId="39" xfId="51" applyFill="1" applyBorder="1" applyAlignment="1" applyProtection="1">
      <alignment/>
      <protection/>
    </xf>
    <xf numFmtId="3" fontId="9" fillId="0" borderId="21" xfId="51" applyNumberFormat="1" applyFont="1" applyFill="1" applyBorder="1" applyAlignment="1" applyProtection="1">
      <alignment horizontal="right"/>
      <protection locked="0"/>
    </xf>
    <xf numFmtId="3" fontId="9" fillId="0" borderId="0" xfId="51" applyNumberFormat="1" applyFont="1" applyFill="1" applyBorder="1" applyAlignment="1" applyProtection="1">
      <alignment horizontal="right"/>
      <protection locked="0"/>
    </xf>
    <xf numFmtId="3" fontId="9" fillId="0" borderId="30" xfId="51" applyNumberFormat="1" applyFont="1" applyFill="1" applyBorder="1" applyAlignment="1" applyProtection="1">
      <alignment horizontal="right"/>
      <protection locked="0"/>
    </xf>
    <xf numFmtId="3" fontId="9" fillId="34" borderId="21" xfId="51" applyNumberFormat="1" applyFont="1" applyFill="1" applyBorder="1" applyAlignment="1" applyProtection="1">
      <alignment horizontal="right"/>
      <protection locked="0"/>
    </xf>
    <xf numFmtId="3" fontId="9" fillId="34" borderId="0" xfId="51" applyNumberFormat="1" applyFont="1" applyFill="1" applyBorder="1" applyAlignment="1" applyProtection="1">
      <alignment horizontal="right"/>
      <protection locked="0"/>
    </xf>
    <xf numFmtId="3" fontId="9" fillId="34" borderId="30" xfId="51" applyNumberFormat="1" applyFont="1" applyFill="1" applyBorder="1" applyAlignment="1" applyProtection="1">
      <alignment horizontal="right"/>
      <protection locked="0"/>
    </xf>
    <xf numFmtId="0" fontId="9" fillId="0" borderId="21" xfId="51" applyFont="1" applyFill="1" applyBorder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center"/>
      <protection/>
    </xf>
    <xf numFmtId="0" fontId="9" fillId="0" borderId="30" xfId="51" applyFont="1" applyFill="1" applyBorder="1" applyAlignment="1" applyProtection="1">
      <alignment horizontal="center"/>
      <protection/>
    </xf>
    <xf numFmtId="0" fontId="9" fillId="34" borderId="34" xfId="51" applyFont="1" applyFill="1" applyBorder="1" applyAlignment="1" applyProtection="1">
      <alignment horizontal="center"/>
      <protection locked="0"/>
    </xf>
    <xf numFmtId="0" fontId="9" fillId="34" borderId="31" xfId="51" applyFont="1" applyFill="1" applyBorder="1" applyAlignment="1" applyProtection="1">
      <alignment horizontal="center"/>
      <protection locked="0"/>
    </xf>
    <xf numFmtId="0" fontId="9" fillId="34" borderId="40" xfId="51" applyFont="1" applyFill="1" applyBorder="1" applyAlignment="1" applyProtection="1">
      <alignment horizontal="center"/>
      <protection locked="0"/>
    </xf>
    <xf numFmtId="0" fontId="12" fillId="0" borderId="0" xfId="51" applyBorder="1" applyAlignment="1" applyProtection="1">
      <alignment horizontal="center" wrapText="1"/>
      <protection/>
    </xf>
    <xf numFmtId="0" fontId="9" fillId="0" borderId="38" xfId="51" applyFont="1" applyBorder="1" applyAlignment="1" applyProtection="1">
      <alignment horizontal="center"/>
      <protection/>
    </xf>
    <xf numFmtId="0" fontId="9" fillId="0" borderId="32" xfId="51" applyFont="1" applyBorder="1" applyAlignment="1" applyProtection="1">
      <alignment horizontal="center"/>
      <protection/>
    </xf>
    <xf numFmtId="0" fontId="9" fillId="0" borderId="39" xfId="51" applyFont="1" applyBorder="1" applyAlignment="1" applyProtection="1">
      <alignment horizontal="center"/>
      <protection/>
    </xf>
    <xf numFmtId="0" fontId="9" fillId="34" borderId="31" xfId="51" applyNumberFormat="1" applyFont="1" applyFill="1" applyBorder="1" applyAlignment="1" applyProtection="1">
      <alignment/>
      <protection locked="0"/>
    </xf>
    <xf numFmtId="0" fontId="9" fillId="34" borderId="31" xfId="51" applyNumberFormat="1" applyFont="1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34" borderId="34" xfId="51" applyFont="1" applyFill="1" applyBorder="1" applyAlignment="1" applyProtection="1">
      <alignment horizontal="center"/>
      <protection locked="0"/>
    </xf>
    <xf numFmtId="0" fontId="0" fillId="0" borderId="0" xfId="51" applyFont="1" applyAlignment="1" applyProtection="1">
      <alignment horizontal="left" vertical="center" wrapText="1"/>
      <protection/>
    </xf>
    <xf numFmtId="0" fontId="0" fillId="0" borderId="30" xfId="51" applyFont="1" applyBorder="1" applyAlignment="1" applyProtection="1">
      <alignment horizontal="left" vertical="center" wrapText="1"/>
      <protection/>
    </xf>
    <xf numFmtId="0" fontId="0" fillId="0" borderId="31" xfId="51" applyFont="1" applyBorder="1" applyAlignment="1" applyProtection="1">
      <alignment horizontal="left" vertical="center" wrapText="1"/>
      <protection/>
    </xf>
    <xf numFmtId="0" fontId="0" fillId="0" borderId="40" xfId="51" applyFont="1" applyBorder="1" applyAlignment="1" applyProtection="1">
      <alignment horizontal="left" vertical="center" wrapText="1"/>
      <protection/>
    </xf>
    <xf numFmtId="0" fontId="12" fillId="0" borderId="31" xfId="51" applyBorder="1" applyAlignment="1" applyProtection="1">
      <alignment horizontal="left"/>
      <protection locked="0"/>
    </xf>
    <xf numFmtId="11" fontId="9" fillId="0" borderId="0" xfId="51" applyNumberFormat="1" applyFont="1" applyAlignment="1" applyProtection="1">
      <alignment horizontal="left" vertical="top" wrapText="1"/>
      <protection/>
    </xf>
    <xf numFmtId="0" fontId="9" fillId="0" borderId="0" xfId="51" applyFont="1" applyAlignment="1" applyProtection="1">
      <alignment horizontal="left" vertical="top"/>
      <protection/>
    </xf>
    <xf numFmtId="0" fontId="9" fillId="0" borderId="30" xfId="51" applyFont="1" applyBorder="1" applyAlignment="1" applyProtection="1">
      <alignment horizontal="left" vertical="top"/>
      <protection/>
    </xf>
    <xf numFmtId="0" fontId="9" fillId="0" borderId="0" xfId="51" applyFont="1" applyBorder="1" applyAlignment="1" applyProtection="1">
      <alignment horizontal="left" vertical="top" wrapText="1"/>
      <protection/>
    </xf>
    <xf numFmtId="0" fontId="9" fillId="0" borderId="30" xfId="51" applyFont="1" applyBorder="1" applyAlignment="1" applyProtection="1">
      <alignment horizontal="left" vertical="top" wrapText="1"/>
      <protection/>
    </xf>
    <xf numFmtId="0" fontId="9" fillId="0" borderId="0" xfId="51" applyFont="1" applyAlignment="1" applyProtection="1">
      <alignment horizontal="left" vertical="top" wrapText="1"/>
      <protection/>
    </xf>
    <xf numFmtId="3" fontId="9" fillId="33" borderId="21" xfId="51" applyNumberFormat="1" applyFont="1" applyFill="1" applyBorder="1" applyAlignment="1" applyProtection="1">
      <alignment horizontal="right"/>
      <protection/>
    </xf>
    <xf numFmtId="3" fontId="9" fillId="33" borderId="0" xfId="51" applyNumberFormat="1" applyFont="1" applyFill="1" applyBorder="1" applyAlignment="1" applyProtection="1">
      <alignment horizontal="right"/>
      <protection/>
    </xf>
    <xf numFmtId="3" fontId="9" fillId="33" borderId="30" xfId="51" applyNumberFormat="1" applyFont="1" applyFill="1" applyBorder="1" applyAlignment="1" applyProtection="1">
      <alignment horizontal="right"/>
      <protection/>
    </xf>
    <xf numFmtId="49" fontId="9" fillId="0" borderId="0" xfId="51" applyNumberFormat="1" applyFont="1" applyAlignment="1" applyProtection="1">
      <alignment horizontal="left" vertical="top" wrapText="1"/>
      <protection/>
    </xf>
    <xf numFmtId="0" fontId="9" fillId="0" borderId="0" xfId="51" applyFont="1" applyAlignment="1" applyProtection="1">
      <alignment horizontal="left" vertical="center" wrapText="1"/>
      <protection/>
    </xf>
    <xf numFmtId="0" fontId="9" fillId="0" borderId="30" xfId="51" applyFont="1" applyBorder="1" applyAlignment="1" applyProtection="1">
      <alignment horizontal="left" vertical="center" wrapText="1"/>
      <protection/>
    </xf>
    <xf numFmtId="3" fontId="9" fillId="36" borderId="21" xfId="51" applyNumberFormat="1" applyFont="1" applyFill="1" applyBorder="1" applyAlignment="1" applyProtection="1">
      <alignment horizontal="right"/>
      <protection/>
    </xf>
    <xf numFmtId="3" fontId="9" fillId="36" borderId="0" xfId="51" applyNumberFormat="1" applyFont="1" applyFill="1" applyBorder="1" applyAlignment="1" applyProtection="1">
      <alignment horizontal="right"/>
      <protection/>
    </xf>
    <xf numFmtId="3" fontId="9" fillId="36" borderId="30" xfId="51" applyNumberFormat="1" applyFont="1" applyFill="1" applyBorder="1" applyAlignment="1" applyProtection="1">
      <alignment horizontal="right"/>
      <protection/>
    </xf>
    <xf numFmtId="0" fontId="9" fillId="0" borderId="0" xfId="51" applyFont="1" applyAlignment="1" applyProtection="1">
      <alignment horizontal="left" vertical="center" wrapText="1"/>
      <protection/>
    </xf>
    <xf numFmtId="186" fontId="9" fillId="0" borderId="32" xfId="51" applyNumberFormat="1" applyFont="1" applyFill="1" applyBorder="1" applyAlignment="1" applyProtection="1">
      <alignment/>
      <protection/>
    </xf>
    <xf numFmtId="186" fontId="12" fillId="0" borderId="39" xfId="51" applyNumberForma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vertical="top" wrapText="1"/>
      <protection/>
    </xf>
    <xf numFmtId="0" fontId="9" fillId="34" borderId="31" xfId="51" applyFont="1" applyFill="1" applyBorder="1" applyAlignment="1" applyProtection="1">
      <alignment horizontal="left" vertical="center" wrapText="1"/>
      <protection locked="0"/>
    </xf>
    <xf numFmtId="0" fontId="9" fillId="34" borderId="31" xfId="5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30" xfId="0" applyFont="1" applyFill="1" applyBorder="1" applyAlignment="1" applyProtection="1">
      <alignment horizontal="left" vertical="top" wrapText="1"/>
      <protection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30" xfId="0" applyFont="1" applyBorder="1" applyAlignment="1" applyProtection="1">
      <alignment horizontal="left" vertical="top" wrapText="1"/>
      <protection/>
    </xf>
    <xf numFmtId="0" fontId="9" fillId="0" borderId="0" xfId="51" applyNumberFormat="1" applyFont="1" applyAlignment="1" applyProtection="1">
      <alignment horizontal="left" vertical="center"/>
      <protection/>
    </xf>
    <xf numFmtId="0" fontId="9" fillId="0" borderId="30" xfId="51" applyNumberFormat="1" applyFont="1" applyBorder="1" applyAlignment="1" applyProtection="1">
      <alignment horizontal="left" vertical="center"/>
      <protection/>
    </xf>
    <xf numFmtId="0" fontId="9" fillId="0" borderId="0" xfId="51" applyNumberFormat="1" applyFont="1" applyAlignment="1" applyProtection="1">
      <alignment horizontal="left" vertical="center" wrapText="1"/>
      <protection/>
    </xf>
    <xf numFmtId="0" fontId="9" fillId="0" borderId="30" xfId="51" applyNumberFormat="1" applyFont="1" applyBorder="1" applyAlignment="1" applyProtection="1">
      <alignment horizontal="left" vertical="center" wrapText="1"/>
      <protection/>
    </xf>
    <xf numFmtId="3" fontId="9" fillId="33" borderId="0" xfId="51" applyNumberFormat="1" applyFont="1" applyFill="1" applyBorder="1" applyAlignment="1" applyProtection="1">
      <alignment horizontal="right" wrapText="1"/>
      <protection/>
    </xf>
    <xf numFmtId="3" fontId="9" fillId="33" borderId="30" xfId="51" applyNumberFormat="1" applyFont="1" applyFill="1" applyBorder="1" applyAlignment="1" applyProtection="1">
      <alignment horizontal="right" wrapText="1"/>
      <protection/>
    </xf>
    <xf numFmtId="0" fontId="10" fillId="0" borderId="39" xfId="51" applyFont="1" applyBorder="1" applyAlignment="1" applyProtection="1">
      <alignment/>
      <protection/>
    </xf>
    <xf numFmtId="49" fontId="10" fillId="0" borderId="31" xfId="51" applyNumberFormat="1" applyFont="1" applyBorder="1" applyAlignment="1" applyProtection="1">
      <alignment horizontal="left" wrapText="1"/>
      <protection/>
    </xf>
    <xf numFmtId="49" fontId="10" fillId="0" borderId="42" xfId="51" applyNumberFormat="1" applyFont="1" applyBorder="1" applyAlignment="1" applyProtection="1">
      <alignment horizontal="left" wrapText="1"/>
      <protection/>
    </xf>
    <xf numFmtId="3" fontId="10" fillId="33" borderId="38" xfId="51" applyNumberFormat="1" applyFont="1" applyFill="1" applyBorder="1" applyAlignment="1" applyProtection="1">
      <alignment horizontal="right"/>
      <protection/>
    </xf>
    <xf numFmtId="3" fontId="10" fillId="33" borderId="32" xfId="51" applyNumberFormat="1" applyFont="1" applyFill="1" applyBorder="1" applyAlignment="1" applyProtection="1">
      <alignment horizontal="right"/>
      <protection/>
    </xf>
    <xf numFmtId="3" fontId="18" fillId="33" borderId="32" xfId="51" applyNumberFormat="1" applyFont="1" applyFill="1" applyBorder="1" applyAlignment="1" applyProtection="1">
      <alignment horizontal="right"/>
      <protection/>
    </xf>
    <xf numFmtId="3" fontId="18" fillId="33" borderId="39" xfId="51" applyNumberFormat="1" applyFont="1" applyFill="1" applyBorder="1" applyAlignment="1" applyProtection="1">
      <alignment horizontal="right"/>
      <protection/>
    </xf>
    <xf numFmtId="3" fontId="9" fillId="0" borderId="21" xfId="51" applyNumberFormat="1" applyFont="1" applyBorder="1" applyAlignment="1" applyProtection="1">
      <alignment horizontal="right" wrapText="1"/>
      <protection/>
    </xf>
    <xf numFmtId="3" fontId="9" fillId="0" borderId="0" xfId="51" applyNumberFormat="1" applyFont="1" applyBorder="1" applyAlignment="1" applyProtection="1">
      <alignment horizontal="right" wrapText="1"/>
      <protection/>
    </xf>
    <xf numFmtId="0" fontId="9" fillId="0" borderId="0" xfId="51" applyFont="1" applyAlignment="1" applyProtection="1">
      <alignment horizontal="left" wrapText="1"/>
      <protection/>
    </xf>
    <xf numFmtId="0" fontId="9" fillId="0" borderId="0" xfId="51" applyFont="1" applyAlignment="1" applyProtection="1">
      <alignment horizontal="left"/>
      <protection/>
    </xf>
    <xf numFmtId="0" fontId="9" fillId="0" borderId="30" xfId="51" applyFont="1" applyBorder="1" applyAlignment="1" applyProtection="1">
      <alignment horizontal="left"/>
      <protection/>
    </xf>
    <xf numFmtId="0" fontId="9" fillId="0" borderId="21" xfId="51" applyFont="1" applyBorder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9" fillId="0" borderId="30" xfId="51" applyFont="1" applyBorder="1" applyAlignment="1" applyProtection="1">
      <alignment horizontal="center"/>
      <protection/>
    </xf>
    <xf numFmtId="0" fontId="9" fillId="0" borderId="21" xfId="51" applyFont="1" applyBorder="1" applyAlignment="1" applyProtection="1">
      <alignment horizontal="center"/>
      <protection/>
    </xf>
    <xf numFmtId="0" fontId="9" fillId="0" borderId="30" xfId="51" applyFont="1" applyBorder="1" applyAlignment="1" applyProtection="1">
      <alignment horizontal="center"/>
      <protection/>
    </xf>
    <xf numFmtId="0" fontId="14" fillId="0" borderId="21" xfId="51" applyFont="1" applyBorder="1" applyAlignment="1" applyProtection="1">
      <alignment wrapText="1"/>
      <protection/>
    </xf>
    <xf numFmtId="0" fontId="14" fillId="0" borderId="0" xfId="51" applyFont="1" applyBorder="1" applyAlignment="1" applyProtection="1">
      <alignment wrapText="1"/>
      <protection/>
    </xf>
    <xf numFmtId="0" fontId="14" fillId="0" borderId="34" xfId="51" applyFont="1" applyBorder="1" applyAlignment="1" applyProtection="1">
      <alignment wrapText="1"/>
      <protection/>
    </xf>
    <xf numFmtId="0" fontId="14" fillId="0" borderId="31" xfId="51" applyFont="1" applyBorder="1" applyAlignment="1" applyProtection="1">
      <alignment wrapText="1"/>
      <protection/>
    </xf>
    <xf numFmtId="0" fontId="10" fillId="0" borderId="33" xfId="51" applyFont="1" applyBorder="1" applyAlignment="1" applyProtection="1">
      <alignment horizontal="left" vertical="center" wrapText="1"/>
      <protection/>
    </xf>
    <xf numFmtId="0" fontId="12" fillId="0" borderId="33" xfId="51" applyBorder="1" applyAlignment="1" applyProtection="1">
      <alignment horizontal="left" vertical="center" wrapText="1"/>
      <protection/>
    </xf>
    <xf numFmtId="0" fontId="12" fillId="0" borderId="0" xfId="51" applyAlignment="1" applyProtection="1">
      <alignment horizontal="left" vertical="center" wrapText="1"/>
      <protection/>
    </xf>
    <xf numFmtId="0" fontId="12" fillId="0" borderId="0" xfId="51" applyAlignment="1" applyProtection="1">
      <alignment vertical="center" wrapText="1"/>
      <protection/>
    </xf>
    <xf numFmtId="0" fontId="9" fillId="0" borderId="36" xfId="51" applyFont="1" applyBorder="1" applyAlignment="1" applyProtection="1">
      <alignment horizontal="center"/>
      <protection/>
    </xf>
    <xf numFmtId="175" fontId="10" fillId="34" borderId="36" xfId="51" applyNumberFormat="1" applyFont="1" applyFill="1" applyBorder="1" applyAlignment="1" applyProtection="1">
      <alignment horizontal="center"/>
      <protection locked="0"/>
    </xf>
    <xf numFmtId="0" fontId="10" fillId="0" borderId="0" xfId="51" applyFont="1" applyAlignment="1" applyProtection="1">
      <alignment vertical="top" wrapText="1"/>
      <protection/>
    </xf>
    <xf numFmtId="0" fontId="10" fillId="0" borderId="30" xfId="51" applyFont="1" applyBorder="1" applyAlignment="1" applyProtection="1">
      <alignment vertical="top" wrapText="1"/>
      <protection/>
    </xf>
    <xf numFmtId="10" fontId="10" fillId="33" borderId="43" xfId="51" applyNumberFormat="1" applyFont="1" applyFill="1" applyBorder="1" applyAlignment="1" applyProtection="1">
      <alignment horizontal="right"/>
      <protection/>
    </xf>
    <xf numFmtId="10" fontId="10" fillId="33" borderId="44" xfId="51" applyNumberFormat="1" applyFont="1" applyFill="1" applyBorder="1" applyAlignment="1" applyProtection="1">
      <alignment horizontal="right"/>
      <protection/>
    </xf>
    <xf numFmtId="10" fontId="10" fillId="33" borderId="45" xfId="51" applyNumberFormat="1" applyFont="1" applyFill="1" applyBorder="1" applyAlignment="1" applyProtection="1">
      <alignment horizontal="right"/>
      <protection/>
    </xf>
    <xf numFmtId="0" fontId="0" fillId="37" borderId="0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4" fontId="0" fillId="38" borderId="21" xfId="0" applyNumberFormat="1" applyFill="1" applyBorder="1" applyAlignment="1">
      <alignment/>
    </xf>
    <xf numFmtId="0" fontId="0" fillId="0" borderId="0" xfId="0" applyFont="1" applyAlignment="1">
      <alignment horizontal="center"/>
    </xf>
    <xf numFmtId="174" fontId="0" fillId="38" borderId="21" xfId="0" applyNumberFormat="1" applyFill="1" applyBorder="1" applyAlignment="1">
      <alignment horizontal="right"/>
    </xf>
    <xf numFmtId="174" fontId="0" fillId="38" borderId="17" xfId="0" applyNumberFormat="1" applyFill="1" applyBorder="1" applyAlignment="1">
      <alignment horizontal="right"/>
    </xf>
    <xf numFmtId="174" fontId="0" fillId="38" borderId="17" xfId="0" applyNumberForma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Berechnung der Umsatzerloese Stand 08.04.201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U118"/>
  <sheetViews>
    <sheetView tabSelected="1" zoomScalePageLayoutView="0" workbookViewId="0" topLeftCell="A1">
      <selection activeCell="B38" sqref="M38"/>
    </sheetView>
  </sheetViews>
  <sheetFormatPr defaultColWidth="11.421875" defaultRowHeight="12.75"/>
  <cols>
    <col min="7" max="8" width="11.7109375" style="0" bestFit="1" customWidth="1"/>
    <col min="13" max="13" width="11.7109375" style="0" bestFit="1" customWidth="1"/>
  </cols>
  <sheetData>
    <row r="1" spans="1:15" ht="12.75">
      <c r="A1" s="1" t="s">
        <v>142</v>
      </c>
      <c r="B1" s="1"/>
      <c r="C1" s="1"/>
      <c r="D1" s="1"/>
      <c r="E1" s="2"/>
      <c r="H1" s="77"/>
      <c r="I1" s="77"/>
      <c r="J1" s="77"/>
      <c r="K1" s="77"/>
      <c r="L1" s="77"/>
      <c r="M1" s="77"/>
      <c r="N1" s="77"/>
      <c r="O1" s="77"/>
    </row>
    <row r="2" spans="1:15" ht="12.75">
      <c r="A2" s="1"/>
      <c r="B2" s="1"/>
      <c r="C2" s="1"/>
      <c r="D2" s="1"/>
      <c r="E2" s="2"/>
      <c r="H2" s="149"/>
      <c r="I2" s="149"/>
      <c r="J2" s="149"/>
      <c r="K2" s="149"/>
      <c r="L2" s="149"/>
      <c r="M2" s="149"/>
      <c r="N2" s="149"/>
      <c r="O2" s="149"/>
    </row>
    <row r="3" spans="1:15" ht="12.75">
      <c r="A3" s="205">
        <f>'Blatt 1'!A4</f>
        <v>0</v>
      </c>
      <c r="B3" s="205"/>
      <c r="C3" s="205"/>
      <c r="D3" s="205"/>
      <c r="E3" s="205"/>
      <c r="F3" s="205"/>
      <c r="G3" s="205"/>
      <c r="H3" s="205"/>
      <c r="I3" s="149"/>
      <c r="J3" s="149"/>
      <c r="K3" s="149"/>
      <c r="L3" s="149"/>
      <c r="M3" s="149"/>
      <c r="N3" s="149"/>
      <c r="O3" s="149"/>
    </row>
    <row r="4" spans="1:15" ht="14.25">
      <c r="A4" s="156" t="s">
        <v>127</v>
      </c>
      <c r="B4" s="1"/>
      <c r="C4" s="1"/>
      <c r="D4" s="1"/>
      <c r="E4" s="2"/>
      <c r="H4" s="149"/>
      <c r="I4" s="149"/>
      <c r="J4" s="149"/>
      <c r="K4" s="149"/>
      <c r="L4" s="149"/>
      <c r="M4" s="149"/>
      <c r="N4" s="149"/>
      <c r="O4" s="149"/>
    </row>
    <row r="5" spans="1:15" ht="12.75">
      <c r="A5" s="1"/>
      <c r="B5" s="1"/>
      <c r="C5" s="1"/>
      <c r="D5" s="1"/>
      <c r="E5" s="2"/>
      <c r="H5" s="149"/>
      <c r="I5" s="149"/>
      <c r="J5" s="149"/>
      <c r="K5" s="149"/>
      <c r="L5" s="149"/>
      <c r="M5" s="149"/>
      <c r="N5" s="149"/>
      <c r="O5" s="149"/>
    </row>
    <row r="6" spans="1:15" ht="12.75">
      <c r="A6" s="151" t="s">
        <v>131</v>
      </c>
      <c r="B6" s="1"/>
      <c r="C6" s="1"/>
      <c r="D6" s="1"/>
      <c r="E6" s="2"/>
      <c r="G6" s="203" t="s">
        <v>89</v>
      </c>
      <c r="H6" s="203"/>
      <c r="I6" s="60"/>
      <c r="J6" s="149"/>
      <c r="K6" s="149"/>
      <c r="L6" s="149"/>
      <c r="M6" s="149"/>
      <c r="N6" s="149"/>
      <c r="O6" s="149"/>
    </row>
    <row r="7" spans="1:15" ht="12.75">
      <c r="A7" s="151" t="s">
        <v>145</v>
      </c>
      <c r="B7" s="1"/>
      <c r="C7" s="1"/>
      <c r="D7" s="1"/>
      <c r="E7" s="2"/>
      <c r="G7" s="204" t="s">
        <v>90</v>
      </c>
      <c r="H7" s="204"/>
      <c r="I7" s="60"/>
      <c r="J7" s="149"/>
      <c r="K7" s="149"/>
      <c r="L7" s="149"/>
      <c r="M7" s="149"/>
      <c r="N7" s="149"/>
      <c r="O7" s="149"/>
    </row>
    <row r="8" spans="1:15" ht="14.25">
      <c r="A8" s="172" t="s">
        <v>146</v>
      </c>
      <c r="B8" s="1"/>
      <c r="C8" s="1"/>
      <c r="D8" s="1"/>
      <c r="E8" s="2"/>
      <c r="G8" s="169" t="s">
        <v>143</v>
      </c>
      <c r="H8" s="169" t="s">
        <v>144</v>
      </c>
      <c r="I8" s="77"/>
      <c r="J8" s="77"/>
      <c r="K8" s="77"/>
      <c r="L8" s="77"/>
      <c r="M8" s="77"/>
      <c r="N8" s="77"/>
      <c r="O8" s="77"/>
    </row>
    <row r="9" spans="1:15" ht="13.5" thickBot="1">
      <c r="A9" s="1"/>
      <c r="B9" s="1"/>
      <c r="C9" s="1"/>
      <c r="D9" s="1"/>
      <c r="E9" s="2"/>
      <c r="G9" s="173">
        <f>'Blatt 1'!T16</f>
        <v>0</v>
      </c>
      <c r="H9" s="173">
        <f>'Blatt 1'!X16</f>
        <v>0</v>
      </c>
      <c r="I9" s="77"/>
      <c r="J9" s="77"/>
      <c r="K9" s="77"/>
      <c r="L9" s="77"/>
      <c r="M9" s="77"/>
      <c r="N9" s="77"/>
      <c r="O9" s="77"/>
    </row>
    <row r="10" spans="1:15" ht="13.5" thickBot="1">
      <c r="A10" s="3" t="s">
        <v>122</v>
      </c>
      <c r="D10" s="4" t="s">
        <v>82</v>
      </c>
      <c r="E10" s="2"/>
      <c r="G10" s="186"/>
      <c r="H10" s="186"/>
      <c r="M10" s="150"/>
      <c r="N10" s="150"/>
      <c r="O10" s="150"/>
    </row>
    <row r="11" spans="1:15" ht="12.75">
      <c r="A11" s="3"/>
      <c r="D11" s="4"/>
      <c r="E11" s="2"/>
      <c r="G11" s="153"/>
      <c r="H11" s="163"/>
      <c r="I11" s="201" t="s">
        <v>125</v>
      </c>
      <c r="J11" s="201"/>
      <c r="K11" s="201" t="s">
        <v>126</v>
      </c>
      <c r="L11" s="201"/>
      <c r="M11" s="164"/>
      <c r="N11" s="150"/>
      <c r="O11" s="150"/>
    </row>
    <row r="12" spans="1:15" ht="13.5" thickBot="1">
      <c r="A12" s="3" t="s">
        <v>132</v>
      </c>
      <c r="D12" s="4"/>
      <c r="E12" s="2"/>
      <c r="G12" s="153"/>
      <c r="H12" s="153"/>
      <c r="I12" s="175" t="s">
        <v>91</v>
      </c>
      <c r="J12" s="175" t="s">
        <v>92</v>
      </c>
      <c r="K12" s="175" t="s">
        <v>91</v>
      </c>
      <c r="L12" s="175" t="s">
        <v>92</v>
      </c>
      <c r="M12" s="150"/>
      <c r="N12" s="150"/>
      <c r="O12" s="150"/>
    </row>
    <row r="13" spans="1:15" ht="15" thickBot="1">
      <c r="A13" s="158" t="s">
        <v>134</v>
      </c>
      <c r="B13" s="29"/>
      <c r="C13" s="162">
        <f>'Blatt 1'!G10</f>
        <v>0</v>
      </c>
      <c r="E13" s="2"/>
      <c r="G13" s="187"/>
      <c r="H13" s="187"/>
      <c r="I13" s="176" t="str">
        <f>IF($G$19=100%,$G$45*G13,"Kapitalanteil falsch")</f>
        <v>Kapitalanteil falsch</v>
      </c>
      <c r="J13" s="176" t="str">
        <f>IF($H$19=100%,$H$45*H13,"Kapitalanteil falsch")</f>
        <v>Kapitalanteil falsch</v>
      </c>
      <c r="K13" s="176" t="str">
        <f>IF($G$19=100%,$G$47*G13,"Kapitalanteil falsch")</f>
        <v>Kapitalanteil falsch</v>
      </c>
      <c r="L13" s="176" t="str">
        <f>IF($H$19=100%,$H$47*H13,"Kapitalanteil falsch")</f>
        <v>Kapitalanteil falsch</v>
      </c>
      <c r="M13" s="150"/>
      <c r="N13" s="150"/>
      <c r="O13" s="150"/>
    </row>
    <row r="14" spans="1:15" ht="15" thickBot="1">
      <c r="A14" s="158" t="s">
        <v>135</v>
      </c>
      <c r="B14" s="29"/>
      <c r="C14" s="162">
        <f>'Blatt 2'!G10</f>
        <v>0</v>
      </c>
      <c r="E14" s="2"/>
      <c r="G14" s="187"/>
      <c r="H14" s="187"/>
      <c r="I14" s="176" t="str">
        <f>IF($G$19=100%,$G$45*G14,"Kapitalanteil falsch")</f>
        <v>Kapitalanteil falsch</v>
      </c>
      <c r="J14" s="176" t="str">
        <f>IF($H$19=100%,$H$45*H14,"Kapitalanteil falsch")</f>
        <v>Kapitalanteil falsch</v>
      </c>
      <c r="K14" s="176" t="str">
        <f>IF($G$19=100%,$G$47*G14,"Kapitalanteil falsch")</f>
        <v>Kapitalanteil falsch</v>
      </c>
      <c r="L14" s="176" t="str">
        <f>IF($H$19=100%,$H$47*H14,"Kapitalanteil falsch")</f>
        <v>Kapitalanteil falsch</v>
      </c>
      <c r="M14" s="150"/>
      <c r="N14" s="150"/>
      <c r="O14" s="150"/>
    </row>
    <row r="15" spans="1:15" ht="15" thickBot="1">
      <c r="A15" s="158" t="s">
        <v>136</v>
      </c>
      <c r="B15" s="29"/>
      <c r="C15" s="162">
        <f>'Blatt 3'!G10</f>
        <v>0</v>
      </c>
      <c r="E15" s="2"/>
      <c r="G15" s="187"/>
      <c r="H15" s="187"/>
      <c r="I15" s="176" t="str">
        <f>IF($G$19=100%,$G$45*G15,"Kapitalanteil falsch")</f>
        <v>Kapitalanteil falsch</v>
      </c>
      <c r="J15" s="176" t="str">
        <f>IF($H$19=100%,$H$45*H15,"Kapitalanteil falsch")</f>
        <v>Kapitalanteil falsch</v>
      </c>
      <c r="K15" s="176" t="str">
        <f>IF($G$19=100%,$G$47*G15,"Kapitalanteil falsch")</f>
        <v>Kapitalanteil falsch</v>
      </c>
      <c r="L15" s="176" t="str">
        <f>IF($H$19=100%,$H$47*H15,"Kapitalanteil falsch")</f>
        <v>Kapitalanteil falsch</v>
      </c>
      <c r="M15" s="150"/>
      <c r="N15" s="150"/>
      <c r="O15" s="150"/>
    </row>
    <row r="16" spans="1:15" ht="15" thickBot="1">
      <c r="A16" s="158" t="s">
        <v>137</v>
      </c>
      <c r="B16" s="29"/>
      <c r="C16" s="162">
        <f>'Blatt 4'!G10</f>
        <v>0</v>
      </c>
      <c r="E16" s="2"/>
      <c r="G16" s="187"/>
      <c r="H16" s="187"/>
      <c r="I16" s="176" t="str">
        <f>IF($G$19=100%,$G$45*G16,"Kapitalanteil falsch")</f>
        <v>Kapitalanteil falsch</v>
      </c>
      <c r="J16" s="176" t="str">
        <f>IF($H$19=100%,$H$45*H16,"Kapitalanteil falsch")</f>
        <v>Kapitalanteil falsch</v>
      </c>
      <c r="K16" s="176" t="str">
        <f>IF($G$19=100%,$G$47*G16,"Kapitalanteil falsch")</f>
        <v>Kapitalanteil falsch</v>
      </c>
      <c r="L16" s="176" t="str">
        <f>IF($H$19=100%,$H$47*H16,"Kapitalanteil falsch")</f>
        <v>Kapitalanteil falsch</v>
      </c>
      <c r="M16" s="150"/>
      <c r="N16" s="150"/>
      <c r="O16" s="150"/>
    </row>
    <row r="17" spans="1:15" ht="15" thickBot="1">
      <c r="A17" s="158" t="s">
        <v>138</v>
      </c>
      <c r="B17" s="29"/>
      <c r="C17" s="162">
        <f>'Blatt 5'!G10</f>
        <v>0</v>
      </c>
      <c r="E17" s="2"/>
      <c r="G17" s="187"/>
      <c r="H17" s="187"/>
      <c r="I17" s="176" t="str">
        <f>IF($G$19=100%,$G$45*G17,"Kapitalanteil falsch")</f>
        <v>Kapitalanteil falsch</v>
      </c>
      <c r="J17" s="176" t="str">
        <f>IF($H$19=100%,$H$45*H17,"Kapitalanteil falsch")</f>
        <v>Kapitalanteil falsch</v>
      </c>
      <c r="K17" s="176" t="str">
        <f>IF($G$19=100%,$G$47*G17,"Kapitalanteil falsch")</f>
        <v>Kapitalanteil falsch</v>
      </c>
      <c r="L17" s="176" t="str">
        <f>IF($H$19=100%,$H$47*H17,"Kapitalanteil falsch")</f>
        <v>Kapitalanteil falsch</v>
      </c>
      <c r="M17" s="150"/>
      <c r="N17" s="150"/>
      <c r="O17" s="150"/>
    </row>
    <row r="18" spans="1:15" ht="15" thickBot="1">
      <c r="A18" s="158" t="s">
        <v>139</v>
      </c>
      <c r="B18" s="29"/>
      <c r="C18" s="162">
        <f>'Blatt 6'!G10</f>
        <v>0</v>
      </c>
      <c r="E18" s="2"/>
      <c r="G18" s="187"/>
      <c r="H18" s="187"/>
      <c r="I18" s="176" t="str">
        <f>IF($G$19=100%,$G$45*G18,"Kapitalanteil falsch")</f>
        <v>Kapitalanteil falsch</v>
      </c>
      <c r="J18" s="176" t="str">
        <f>IF($H$19=100%,$H$45*H18,"Kapitalanteil falsch")</f>
        <v>Kapitalanteil falsch</v>
      </c>
      <c r="K18" s="176" t="str">
        <f>IF($G$19=100%,$G$47*G18,"Kapitalanteil falsch")</f>
        <v>Kapitalanteil falsch</v>
      </c>
      <c r="L18" s="176" t="str">
        <f>IF($H$19=100%,$H$47*H18,"Kapitalanteil falsch")</f>
        <v>Kapitalanteil falsch</v>
      </c>
      <c r="M18" s="150"/>
      <c r="N18" s="150"/>
      <c r="O18" s="150"/>
    </row>
    <row r="19" spans="1:15" s="4" customFormat="1" ht="11.25">
      <c r="A19" s="159" t="s">
        <v>133</v>
      </c>
      <c r="C19" s="154"/>
      <c r="E19" s="17"/>
      <c r="G19" s="160">
        <f aca="true" t="shared" si="0" ref="G19:L19">SUM(G13:G18)</f>
        <v>0</v>
      </c>
      <c r="H19" s="160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65"/>
      <c r="N19" s="161"/>
      <c r="O19" s="161"/>
    </row>
    <row r="20" spans="1:13" ht="13.5" thickBot="1">
      <c r="A20" s="1"/>
      <c r="B20" s="1"/>
      <c r="C20" s="1"/>
      <c r="D20" s="1"/>
      <c r="E20" s="2"/>
      <c r="I20" s="178">
        <f>G45</f>
        <v>0</v>
      </c>
      <c r="J20" s="178">
        <f>H45</f>
        <v>0</v>
      </c>
      <c r="K20" s="178">
        <f>G47</f>
        <v>0</v>
      </c>
      <c r="L20" s="178">
        <f>H47</f>
        <v>0</v>
      </c>
      <c r="M20" s="166"/>
    </row>
    <row r="21" spans="1:8" ht="12.75">
      <c r="A21" s="5" t="s">
        <v>17</v>
      </c>
      <c r="B21" s="6"/>
      <c r="C21" s="155">
        <f>'Blatt 1'!T16</f>
        <v>0</v>
      </c>
      <c r="D21" s="155">
        <f>'Blatt 1'!X16</f>
        <v>0</v>
      </c>
      <c r="E21" s="57"/>
      <c r="F21" s="54" t="s">
        <v>79</v>
      </c>
      <c r="G21" s="50" t="s">
        <v>20</v>
      </c>
      <c r="H21" s="50" t="s">
        <v>20</v>
      </c>
    </row>
    <row r="22" spans="1:8" ht="14.25">
      <c r="A22" s="22"/>
      <c r="B22" s="10"/>
      <c r="C22" s="157" t="s">
        <v>128</v>
      </c>
      <c r="D22" s="157" t="s">
        <v>129</v>
      </c>
      <c r="E22" s="58"/>
      <c r="F22" s="189">
        <v>3</v>
      </c>
      <c r="G22" s="51" t="s">
        <v>119</v>
      </c>
      <c r="H22" s="51" t="s">
        <v>120</v>
      </c>
    </row>
    <row r="23" spans="1:8" ht="12.75">
      <c r="A23" s="23" t="s">
        <v>4</v>
      </c>
      <c r="B23" s="10"/>
      <c r="C23" s="49" t="s">
        <v>7</v>
      </c>
      <c r="D23" s="49" t="s">
        <v>7</v>
      </c>
      <c r="E23" s="49" t="s">
        <v>8</v>
      </c>
      <c r="F23" s="55" t="s">
        <v>21</v>
      </c>
      <c r="G23" s="52" t="s">
        <v>21</v>
      </c>
      <c r="H23" s="52" t="s">
        <v>21</v>
      </c>
    </row>
    <row r="24" spans="1:8" ht="12.75">
      <c r="A24" s="22"/>
      <c r="B24" s="10"/>
      <c r="C24" s="27"/>
      <c r="D24" s="27"/>
      <c r="E24" s="58" t="s">
        <v>24</v>
      </c>
      <c r="F24" s="55" t="s">
        <v>10</v>
      </c>
      <c r="G24" s="52" t="s">
        <v>10</v>
      </c>
      <c r="H24" s="52" t="s">
        <v>10</v>
      </c>
    </row>
    <row r="25" spans="1:8" ht="12.75">
      <c r="A25" s="22"/>
      <c r="B25" s="10"/>
      <c r="C25" s="27"/>
      <c r="D25" s="27"/>
      <c r="E25" s="58" t="s">
        <v>22</v>
      </c>
      <c r="F25" s="55" t="s">
        <v>9</v>
      </c>
      <c r="G25" s="52" t="s">
        <v>9</v>
      </c>
      <c r="H25" s="52" t="s">
        <v>9</v>
      </c>
    </row>
    <row r="26" spans="1:8" ht="14.25">
      <c r="A26" s="22"/>
      <c r="B26" s="10"/>
      <c r="C26" s="27"/>
      <c r="D26" s="27"/>
      <c r="E26" s="58" t="s">
        <v>23</v>
      </c>
      <c r="F26" s="55" t="s">
        <v>130</v>
      </c>
      <c r="G26" s="52" t="s">
        <v>12</v>
      </c>
      <c r="H26" s="52" t="s">
        <v>12</v>
      </c>
    </row>
    <row r="27" spans="1:8" ht="13.5" thickBot="1">
      <c r="A27" s="24"/>
      <c r="B27" s="25"/>
      <c r="C27" s="28"/>
      <c r="D27" s="28"/>
      <c r="E27" s="59"/>
      <c r="F27" s="56" t="s">
        <v>11</v>
      </c>
      <c r="G27" s="53" t="s">
        <v>11</v>
      </c>
      <c r="H27" s="53" t="s">
        <v>11</v>
      </c>
    </row>
    <row r="28" spans="1:8" ht="12.75">
      <c r="A28" s="5" t="s">
        <v>5</v>
      </c>
      <c r="B28" s="26"/>
      <c r="C28" s="35"/>
      <c r="D28" s="35"/>
      <c r="E28" s="35"/>
      <c r="F28" s="35"/>
      <c r="G28" s="38"/>
      <c r="H28" s="38"/>
    </row>
    <row r="29" spans="1:9" ht="12.75">
      <c r="A29" s="22" t="s">
        <v>0</v>
      </c>
      <c r="B29" s="10"/>
      <c r="C29" s="188"/>
      <c r="D29" s="188"/>
      <c r="E29" s="48">
        <f>F114</f>
        <v>20</v>
      </c>
      <c r="F29" s="36">
        <f>IF(F22=10,T67,U67)</f>
        <v>3.628513621855524</v>
      </c>
      <c r="G29" s="39">
        <f>C29*E29*F29</f>
        <v>0</v>
      </c>
      <c r="H29" s="39">
        <f>D29*E29*F29</f>
        <v>0</v>
      </c>
      <c r="I29" s="42"/>
    </row>
    <row r="30" spans="1:9" ht="12.75">
      <c r="A30" s="22" t="s">
        <v>1</v>
      </c>
      <c r="B30" s="10"/>
      <c r="C30" s="188"/>
      <c r="D30" s="188"/>
      <c r="E30" s="48">
        <f>F113</f>
        <v>9</v>
      </c>
      <c r="F30" s="36">
        <f>IF(F22=10,T74,U74)</f>
        <v>1.8553142685713293</v>
      </c>
      <c r="G30" s="39">
        <f>C30*E30*F30</f>
        <v>0</v>
      </c>
      <c r="H30" s="39">
        <f aca="true" t="shared" si="1" ref="H30:H43">D30*E30*F30</f>
        <v>0</v>
      </c>
      <c r="I30" s="42"/>
    </row>
    <row r="31" spans="1:9" ht="12.75" hidden="1">
      <c r="A31" s="329" t="s">
        <v>167</v>
      </c>
      <c r="B31" s="10"/>
      <c r="C31" s="188"/>
      <c r="D31" s="188"/>
      <c r="E31" s="48">
        <f>F116</f>
        <v>9</v>
      </c>
      <c r="F31" s="330"/>
      <c r="G31" s="39">
        <f>C31*E31*F31</f>
        <v>0</v>
      </c>
      <c r="H31" s="39">
        <f>D31*E31*F31</f>
        <v>0</v>
      </c>
      <c r="I31" s="42"/>
    </row>
    <row r="32" spans="1:9" ht="12.75">
      <c r="A32" s="23" t="s">
        <v>6</v>
      </c>
      <c r="B32" s="10"/>
      <c r="C32" s="36"/>
      <c r="D32" s="36"/>
      <c r="E32" s="48"/>
      <c r="F32" s="36"/>
      <c r="G32" s="39"/>
      <c r="H32" s="39"/>
      <c r="I32" s="42"/>
    </row>
    <row r="33" spans="1:9" ht="12.75">
      <c r="A33" s="22" t="s">
        <v>0</v>
      </c>
      <c r="B33" s="10"/>
      <c r="C33" s="188"/>
      <c r="D33" s="188"/>
      <c r="E33" s="48">
        <f>G114</f>
        <v>10</v>
      </c>
      <c r="F33" s="36">
        <f>IF(F22=10,T67,U67)</f>
        <v>3.628513621855524</v>
      </c>
      <c r="G33" s="39">
        <f>C33*E33*F33</f>
        <v>0</v>
      </c>
      <c r="H33" s="39">
        <f t="shared" si="1"/>
        <v>0</v>
      </c>
      <c r="I33" s="42"/>
    </row>
    <row r="34" spans="1:9" ht="12.75">
      <c r="A34" s="22" t="s">
        <v>1</v>
      </c>
      <c r="B34" s="10"/>
      <c r="C34" s="188"/>
      <c r="D34" s="188"/>
      <c r="E34" s="48">
        <f>G113</f>
        <v>7</v>
      </c>
      <c r="F34" s="36">
        <f>IF(F22=10,T74,U74)</f>
        <v>1.8553142685713293</v>
      </c>
      <c r="G34" s="39">
        <f>C34*E34*F34</f>
        <v>0</v>
      </c>
      <c r="H34" s="39">
        <f t="shared" si="1"/>
        <v>0</v>
      </c>
      <c r="I34" s="42"/>
    </row>
    <row r="35" spans="1:9" ht="12.75" hidden="1">
      <c r="A35" s="329" t="s">
        <v>167</v>
      </c>
      <c r="B35" s="10"/>
      <c r="C35" s="188"/>
      <c r="D35" s="188"/>
      <c r="E35" s="48">
        <f>G116</f>
        <v>7</v>
      </c>
      <c r="F35" s="330"/>
      <c r="G35" s="39">
        <f>C35*E35*F35</f>
        <v>0</v>
      </c>
      <c r="H35" s="39">
        <f>D35*E35*F35</f>
        <v>0</v>
      </c>
      <c r="I35" s="42"/>
    </row>
    <row r="36" spans="1:9" ht="12.75">
      <c r="A36" s="23" t="s">
        <v>169</v>
      </c>
      <c r="B36" s="10"/>
      <c r="C36" s="36"/>
      <c r="D36" s="36"/>
      <c r="E36" s="48"/>
      <c r="F36" s="36"/>
      <c r="G36" s="39"/>
      <c r="H36" s="39"/>
      <c r="I36" s="42"/>
    </row>
    <row r="37" spans="1:9" ht="12.75">
      <c r="A37" s="22" t="s">
        <v>0</v>
      </c>
      <c r="B37" s="10"/>
      <c r="C37" s="188"/>
      <c r="D37" s="188"/>
      <c r="E37" s="48">
        <f>H114</f>
        <v>2</v>
      </c>
      <c r="F37" s="36">
        <f>IF(F22=10,T67,U67)</f>
        <v>3.628513621855524</v>
      </c>
      <c r="G37" s="39">
        <f aca="true" t="shared" si="2" ref="G37:G43">C37*E37*F37</f>
        <v>0</v>
      </c>
      <c r="H37" s="39">
        <f t="shared" si="1"/>
        <v>0</v>
      </c>
      <c r="I37" s="42"/>
    </row>
    <row r="38" spans="1:9" ht="12.75">
      <c r="A38" s="22" t="s">
        <v>1</v>
      </c>
      <c r="B38" s="10"/>
      <c r="C38" s="188"/>
      <c r="D38" s="188"/>
      <c r="E38" s="48">
        <f>H113</f>
        <v>1</v>
      </c>
      <c r="F38" s="36">
        <f>IF(F22=10,T74,U74)</f>
        <v>1.8553142685713293</v>
      </c>
      <c r="G38" s="39">
        <f t="shared" si="2"/>
        <v>0</v>
      </c>
      <c r="H38" s="39">
        <f t="shared" si="1"/>
        <v>0</v>
      </c>
      <c r="I38" s="42"/>
    </row>
    <row r="39" spans="1:9" ht="12.75">
      <c r="A39" s="22" t="s">
        <v>2</v>
      </c>
      <c r="B39" s="10"/>
      <c r="C39" s="188"/>
      <c r="D39" s="188"/>
      <c r="E39" s="48">
        <f>H114</f>
        <v>2</v>
      </c>
      <c r="F39" s="36">
        <f>IF(F22=10,T81,U81)</f>
        <v>3.6503127263149864</v>
      </c>
      <c r="G39" s="39">
        <f t="shared" si="2"/>
        <v>0</v>
      </c>
      <c r="H39" s="39">
        <f t="shared" si="1"/>
        <v>0</v>
      </c>
      <c r="I39" s="42"/>
    </row>
    <row r="40" spans="1:9" ht="12.75">
      <c r="A40" s="22" t="s">
        <v>3</v>
      </c>
      <c r="B40" s="10"/>
      <c r="C40" s="188"/>
      <c r="D40" s="188"/>
      <c r="E40" s="48">
        <f>H115</f>
        <v>1</v>
      </c>
      <c r="F40" s="36">
        <f>IF(F22=10,T88,U88)</f>
        <v>1.4105104742410433</v>
      </c>
      <c r="G40" s="39">
        <f t="shared" si="2"/>
        <v>0</v>
      </c>
      <c r="H40" s="39">
        <f t="shared" si="1"/>
        <v>0</v>
      </c>
      <c r="I40" s="42"/>
    </row>
    <row r="41" spans="1:9" ht="12.75" hidden="1">
      <c r="A41" s="329" t="s">
        <v>167</v>
      </c>
      <c r="B41" s="10"/>
      <c r="C41" s="188"/>
      <c r="D41" s="188"/>
      <c r="E41" s="48">
        <f>H116</f>
        <v>1</v>
      </c>
      <c r="F41" s="330"/>
      <c r="G41" s="39">
        <f>C41*E41*F41</f>
        <v>0</v>
      </c>
      <c r="H41" s="39">
        <f>D41*E41*F41</f>
        <v>0</v>
      </c>
      <c r="I41" s="42"/>
    </row>
    <row r="42" spans="1:9" ht="12.75">
      <c r="A42" s="23" t="s">
        <v>170</v>
      </c>
      <c r="B42" s="10"/>
      <c r="C42" s="188"/>
      <c r="D42" s="188"/>
      <c r="E42" s="48"/>
      <c r="F42" s="36"/>
      <c r="G42" s="39"/>
      <c r="H42" s="39"/>
      <c r="I42" s="42"/>
    </row>
    <row r="43" spans="1:9" ht="13.5" thickBot="1">
      <c r="A43" s="24" t="s">
        <v>0</v>
      </c>
      <c r="B43" s="25"/>
      <c r="C43" s="191"/>
      <c r="D43" s="191"/>
      <c r="E43" s="37">
        <f>I114</f>
        <v>4</v>
      </c>
      <c r="F43" s="37">
        <f>IF(F22=10,T67,U67)</f>
        <v>3.628513621855524</v>
      </c>
      <c r="G43" s="40">
        <f t="shared" si="2"/>
        <v>0</v>
      </c>
      <c r="H43" s="40">
        <f t="shared" si="1"/>
        <v>0</v>
      </c>
      <c r="I43" s="42"/>
    </row>
    <row r="44" spans="5:6" ht="13.5" thickBot="1">
      <c r="E44" s="2"/>
      <c r="F44" s="18"/>
    </row>
    <row r="45" spans="1:8" ht="13.5" thickBot="1">
      <c r="A45" s="1" t="s">
        <v>25</v>
      </c>
      <c r="E45" s="2"/>
      <c r="G45" s="41">
        <f>SUM(G29:G43)</f>
        <v>0</v>
      </c>
      <c r="H45" s="41">
        <f>SUM(H29:H43)</f>
        <v>0</v>
      </c>
    </row>
    <row r="46" spans="1:8" ht="13.5" customHeight="1" thickBot="1">
      <c r="A46" s="1"/>
      <c r="E46" s="2"/>
      <c r="G46" s="152"/>
      <c r="H46" s="152"/>
    </row>
    <row r="47" spans="1:8" ht="13.5" thickBot="1">
      <c r="A47" s="1" t="s">
        <v>121</v>
      </c>
      <c r="E47" s="2"/>
      <c r="F47" s="42"/>
      <c r="G47" s="41">
        <f>G10-G45</f>
        <v>0</v>
      </c>
      <c r="H47" s="41">
        <f>H10-H45</f>
        <v>0</v>
      </c>
    </row>
    <row r="48" spans="1:6" ht="12.75">
      <c r="A48" s="1"/>
      <c r="E48" s="2"/>
      <c r="F48" s="42"/>
    </row>
    <row r="49" spans="5:6" ht="12.75">
      <c r="E49" s="2"/>
      <c r="F49" s="42"/>
    </row>
    <row r="50" spans="2:5" ht="15">
      <c r="B50" s="4"/>
      <c r="C50" s="4"/>
      <c r="D50" s="4"/>
      <c r="E50" s="19"/>
    </row>
    <row r="51" spans="1:5" ht="12.75">
      <c r="A51" s="4"/>
      <c r="B51" s="4"/>
      <c r="C51" s="4"/>
      <c r="D51" s="4"/>
      <c r="E51" s="17"/>
    </row>
    <row r="52" spans="1:8" ht="14.25">
      <c r="A52" s="174"/>
      <c r="B52" s="111"/>
      <c r="C52" s="170"/>
      <c r="D52" s="170"/>
      <c r="E52" s="111"/>
      <c r="F52" s="111"/>
      <c r="G52" s="171"/>
      <c r="H52" s="171"/>
    </row>
    <row r="53" spans="1:6" ht="14.25">
      <c r="A53" s="110" t="s">
        <v>19</v>
      </c>
      <c r="B53" s="62"/>
      <c r="C53" s="62"/>
      <c r="D53" s="62"/>
      <c r="E53" s="110" t="s">
        <v>112</v>
      </c>
      <c r="F53" s="62"/>
    </row>
    <row r="54" spans="1:5" ht="12.75">
      <c r="A54" s="167"/>
      <c r="E54" s="2"/>
    </row>
    <row r="55" spans="1:5" ht="12.75">
      <c r="A55" s="168"/>
      <c r="E55" s="2"/>
    </row>
    <row r="56" ht="12.75">
      <c r="E56" s="2"/>
    </row>
    <row r="57" spans="1:18" ht="15.75">
      <c r="A57" s="20"/>
      <c r="B57" s="20" t="s">
        <v>26</v>
      </c>
      <c r="C57" s="20"/>
      <c r="D57" s="20"/>
      <c r="E57" s="20"/>
      <c r="F57" s="2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ht="12.75">
      <c r="G58" s="2"/>
    </row>
    <row r="59" ht="12.75">
      <c r="G59" s="2"/>
    </row>
    <row r="60" spans="7:21" ht="12.75">
      <c r="G60" t="s">
        <v>37</v>
      </c>
      <c r="M60" s="2"/>
      <c r="T60" s="331" t="s">
        <v>171</v>
      </c>
      <c r="U60" s="331"/>
    </row>
    <row r="61" spans="1:21" ht="13.5" thickBot="1">
      <c r="A61" t="s">
        <v>30</v>
      </c>
      <c r="B61" t="s">
        <v>29</v>
      </c>
      <c r="F61" s="30" t="s">
        <v>161</v>
      </c>
      <c r="G61" s="30" t="s">
        <v>159</v>
      </c>
      <c r="H61" s="30" t="s">
        <v>157</v>
      </c>
      <c r="I61" s="30" t="s">
        <v>63</v>
      </c>
      <c r="J61" s="30" t="s">
        <v>64</v>
      </c>
      <c r="K61" s="30" t="s">
        <v>65</v>
      </c>
      <c r="L61" s="30" t="s">
        <v>66</v>
      </c>
      <c r="M61" s="30" t="s">
        <v>62</v>
      </c>
      <c r="N61" s="30" t="s">
        <v>61</v>
      </c>
      <c r="O61" s="30" t="s">
        <v>53</v>
      </c>
      <c r="P61" s="30" t="s">
        <v>41</v>
      </c>
      <c r="Q61" s="30" t="s">
        <v>40</v>
      </c>
      <c r="R61" s="30" t="s">
        <v>35</v>
      </c>
      <c r="S61" s="30" t="s">
        <v>36</v>
      </c>
      <c r="T61" s="60">
        <v>10</v>
      </c>
      <c r="U61" s="60">
        <v>3</v>
      </c>
    </row>
    <row r="62" spans="1:21" ht="12.75">
      <c r="A62" s="29" t="s">
        <v>32</v>
      </c>
      <c r="B62" s="1"/>
      <c r="C62" s="5" t="s">
        <v>16</v>
      </c>
      <c r="D62" s="6"/>
      <c r="E62" s="6"/>
      <c r="F62" s="6"/>
      <c r="G62" s="6"/>
      <c r="H62" s="6"/>
      <c r="I62" s="202" t="s">
        <v>67</v>
      </c>
      <c r="J62" s="202"/>
      <c r="K62" s="202"/>
      <c r="L62" s="202"/>
      <c r="M62" s="202"/>
      <c r="N62" s="202"/>
      <c r="O62" s="6"/>
      <c r="P62" s="6"/>
      <c r="Q62" s="6"/>
      <c r="R62" s="6"/>
      <c r="S62" s="32"/>
      <c r="T62" s="33"/>
      <c r="U62" s="33"/>
    </row>
    <row r="63" spans="1:21" ht="13.5" thickBot="1">
      <c r="A63" s="43">
        <v>80</v>
      </c>
      <c r="B63" s="1"/>
      <c r="C63" s="7" t="s">
        <v>17</v>
      </c>
      <c r="D63" s="8"/>
      <c r="E63" s="8"/>
      <c r="F63" s="8" t="s">
        <v>162</v>
      </c>
      <c r="G63" s="8" t="s">
        <v>160</v>
      </c>
      <c r="H63" s="8" t="s">
        <v>158</v>
      </c>
      <c r="I63" s="8" t="s">
        <v>59</v>
      </c>
      <c r="J63" s="8" t="s">
        <v>58</v>
      </c>
      <c r="K63" s="8" t="s">
        <v>57</v>
      </c>
      <c r="L63" s="8" t="s">
        <v>56</v>
      </c>
      <c r="M63" s="8" t="s">
        <v>55</v>
      </c>
      <c r="N63" s="8" t="s">
        <v>52</v>
      </c>
      <c r="O63" s="8" t="s">
        <v>50</v>
      </c>
      <c r="P63" s="8" t="s">
        <v>38</v>
      </c>
      <c r="Q63" s="8" t="s">
        <v>42</v>
      </c>
      <c r="R63" s="8" t="s">
        <v>28</v>
      </c>
      <c r="S63" s="8" t="s">
        <v>15</v>
      </c>
      <c r="T63" s="16" t="s">
        <v>27</v>
      </c>
      <c r="U63" s="16" t="s">
        <v>54</v>
      </c>
    </row>
    <row r="64" spans="2:21" ht="12.75">
      <c r="B64">
        <v>3</v>
      </c>
      <c r="C64" s="10" t="s">
        <v>18</v>
      </c>
      <c r="D64" s="10"/>
      <c r="E64" s="10"/>
      <c r="F64" s="31">
        <v>65072</v>
      </c>
      <c r="G64" s="10">
        <v>60381</v>
      </c>
      <c r="H64" s="10">
        <v>64881</v>
      </c>
      <c r="I64" s="10">
        <v>58699</v>
      </c>
      <c r="J64" s="10">
        <v>56241</v>
      </c>
      <c r="K64" s="10">
        <v>59246</v>
      </c>
      <c r="L64" s="10">
        <v>56850</v>
      </c>
      <c r="M64" s="10">
        <v>53510</v>
      </c>
      <c r="N64" s="10">
        <v>51662</v>
      </c>
      <c r="O64" s="10">
        <v>51393</v>
      </c>
      <c r="P64" s="10">
        <v>47858</v>
      </c>
      <c r="Q64" s="11">
        <v>46750</v>
      </c>
      <c r="R64" s="10">
        <v>45403</v>
      </c>
      <c r="S64" s="11">
        <v>43587</v>
      </c>
      <c r="T64" s="13"/>
      <c r="U64" s="13"/>
    </row>
    <row r="65" spans="2:21" ht="12.75">
      <c r="B65">
        <v>29</v>
      </c>
      <c r="C65" s="10" t="s">
        <v>39</v>
      </c>
      <c r="D65" s="10"/>
      <c r="E65" s="10"/>
      <c r="F65" s="31">
        <v>382961</v>
      </c>
      <c r="G65" s="10">
        <v>390927</v>
      </c>
      <c r="H65" s="10">
        <v>398113</v>
      </c>
      <c r="I65" s="10">
        <v>375983</v>
      </c>
      <c r="J65" s="10">
        <v>352039</v>
      </c>
      <c r="K65" s="10">
        <v>354333</v>
      </c>
      <c r="L65" s="10">
        <v>364725</v>
      </c>
      <c r="M65" s="10">
        <v>343611</v>
      </c>
      <c r="N65" s="10">
        <v>323062</v>
      </c>
      <c r="O65" s="10">
        <v>328616</v>
      </c>
      <c r="P65" s="10">
        <v>322989</v>
      </c>
      <c r="Q65" s="11">
        <v>320323</v>
      </c>
      <c r="R65" s="10">
        <v>308585</v>
      </c>
      <c r="S65" s="11">
        <v>273440</v>
      </c>
      <c r="T65" s="13"/>
      <c r="U65" s="13"/>
    </row>
    <row r="66" spans="2:21" ht="13.5" thickBot="1">
      <c r="B66">
        <v>31</v>
      </c>
      <c r="C66" s="10" t="s">
        <v>13</v>
      </c>
      <c r="D66" s="10"/>
      <c r="E66" s="10"/>
      <c r="F66" s="31">
        <v>60.9</v>
      </c>
      <c r="G66" s="10">
        <v>56.1</v>
      </c>
      <c r="H66" s="10">
        <v>59.8</v>
      </c>
      <c r="I66" s="10">
        <v>58.8</v>
      </c>
      <c r="J66" s="10">
        <v>59.8</v>
      </c>
      <c r="K66" s="10">
        <v>62.5</v>
      </c>
      <c r="L66" s="10">
        <v>61.8</v>
      </c>
      <c r="M66" s="10">
        <v>61.17</v>
      </c>
      <c r="N66" s="10">
        <v>61</v>
      </c>
      <c r="O66" s="10">
        <v>59.9</v>
      </c>
      <c r="P66" s="10">
        <v>59.3</v>
      </c>
      <c r="Q66" s="10">
        <v>58.7</v>
      </c>
      <c r="R66" s="10">
        <v>58.7</v>
      </c>
      <c r="S66" s="10">
        <v>59.7</v>
      </c>
      <c r="T66" s="13"/>
      <c r="U66" s="13"/>
    </row>
    <row r="67" spans="1:21" ht="13.5" thickBot="1">
      <c r="A67" s="1"/>
      <c r="B67" s="1"/>
      <c r="C67" s="9" t="s">
        <v>14</v>
      </c>
      <c r="D67" s="9"/>
      <c r="E67" s="9"/>
      <c r="F67" s="44">
        <f aca="true" t="shared" si="3" ref="F67:L67">F65*F66%/F64</f>
        <v>3.584079926850258</v>
      </c>
      <c r="G67" s="44">
        <f t="shared" si="3"/>
        <v>3.6321035921895963</v>
      </c>
      <c r="H67" s="44">
        <f t="shared" si="3"/>
        <v>3.669357346526718</v>
      </c>
      <c r="I67" s="44">
        <f t="shared" si="3"/>
        <v>3.766299323668205</v>
      </c>
      <c r="J67" s="44">
        <f t="shared" si="3"/>
        <v>3.74316463078537</v>
      </c>
      <c r="K67" s="44">
        <f t="shared" si="3"/>
        <v>3.7379422239476083</v>
      </c>
      <c r="L67" s="44">
        <f t="shared" si="3"/>
        <v>3.964820580474934</v>
      </c>
      <c r="M67" s="12">
        <f aca="true" t="shared" si="4" ref="M67:S67">M65*M66%/M64</f>
        <v>3.927991939824332</v>
      </c>
      <c r="N67" s="12">
        <f t="shared" si="4"/>
        <v>3.8145604119081726</v>
      </c>
      <c r="O67" s="12">
        <f t="shared" si="4"/>
        <v>3.830112739088981</v>
      </c>
      <c r="P67" s="12">
        <f t="shared" si="4"/>
        <v>4.002099481800325</v>
      </c>
      <c r="Q67" s="12">
        <f t="shared" si="4"/>
        <v>4.02202355080214</v>
      </c>
      <c r="R67" s="12">
        <f t="shared" si="4"/>
        <v>3.9895908860647977</v>
      </c>
      <c r="S67" s="12">
        <f t="shared" si="4"/>
        <v>3.745237800261546</v>
      </c>
      <c r="T67" s="14">
        <f>(F67+G67+H67+I67+J67+K67+L67+M67+N67+O67)/10</f>
        <v>3.7670432715264175</v>
      </c>
      <c r="U67" s="14">
        <f>(F67+G67+H67)/3</f>
        <v>3.628513621855524</v>
      </c>
    </row>
    <row r="68" spans="16:21" ht="13.5" thickBot="1">
      <c r="P68" s="2"/>
      <c r="Q68" t="s">
        <v>44</v>
      </c>
      <c r="R68" t="s">
        <v>31</v>
      </c>
      <c r="S68" s="2"/>
      <c r="T68" s="15"/>
      <c r="U68" s="15"/>
    </row>
    <row r="69" spans="1:21" ht="12.75">
      <c r="A69" t="s">
        <v>45</v>
      </c>
      <c r="C69" s="5" t="s">
        <v>16</v>
      </c>
      <c r="D69" s="6"/>
      <c r="E69" s="6"/>
      <c r="F69" s="6"/>
      <c r="G69" s="6"/>
      <c r="H69" s="6"/>
      <c r="I69" s="202" t="s">
        <v>68</v>
      </c>
      <c r="J69" s="202"/>
      <c r="K69" s="202"/>
      <c r="L69" s="202"/>
      <c r="M69" s="202"/>
      <c r="N69" s="202"/>
      <c r="O69" s="6"/>
      <c r="P69" s="6"/>
      <c r="Q69" s="6"/>
      <c r="R69" s="6"/>
      <c r="S69" s="32"/>
      <c r="T69" s="33"/>
      <c r="U69" s="33"/>
    </row>
    <row r="70" spans="1:21" ht="13.5" thickBot="1">
      <c r="A70" s="46">
        <v>120</v>
      </c>
      <c r="C70" s="7" t="s">
        <v>17</v>
      </c>
      <c r="D70" s="8"/>
      <c r="E70" s="8"/>
      <c r="F70" s="8" t="s">
        <v>162</v>
      </c>
      <c r="G70" s="8" t="s">
        <v>160</v>
      </c>
      <c r="H70" s="8" t="s">
        <v>158</v>
      </c>
      <c r="I70" s="8" t="s">
        <v>59</v>
      </c>
      <c r="J70" s="8" t="s">
        <v>58</v>
      </c>
      <c r="K70" s="8" t="s">
        <v>57</v>
      </c>
      <c r="L70" s="8" t="s">
        <v>56</v>
      </c>
      <c r="M70" s="8" t="s">
        <v>55</v>
      </c>
      <c r="N70" s="8" t="s">
        <v>52</v>
      </c>
      <c r="O70" s="8" t="s">
        <v>50</v>
      </c>
      <c r="P70" s="8" t="s">
        <v>38</v>
      </c>
      <c r="Q70" s="8" t="s">
        <v>42</v>
      </c>
      <c r="R70" s="8" t="s">
        <v>28</v>
      </c>
      <c r="S70" s="8" t="s">
        <v>15</v>
      </c>
      <c r="T70" s="16" t="s">
        <v>27</v>
      </c>
      <c r="U70" s="16" t="s">
        <v>54</v>
      </c>
    </row>
    <row r="71" spans="1:21" ht="12.75">
      <c r="A71" s="46"/>
      <c r="B71">
        <v>3</v>
      </c>
      <c r="C71" s="10" t="s">
        <v>18</v>
      </c>
      <c r="D71" s="10"/>
      <c r="E71" s="10"/>
      <c r="F71" s="31">
        <v>109987</v>
      </c>
      <c r="G71" s="10">
        <v>108622</v>
      </c>
      <c r="H71" s="10">
        <v>103724</v>
      </c>
      <c r="I71" s="10">
        <v>86829</v>
      </c>
      <c r="J71" s="10">
        <v>129561</v>
      </c>
      <c r="K71" s="10">
        <v>90650</v>
      </c>
      <c r="L71" s="10">
        <v>95592</v>
      </c>
      <c r="M71" s="10">
        <v>61419</v>
      </c>
      <c r="N71" s="10">
        <v>67730</v>
      </c>
      <c r="O71" s="10">
        <v>59564</v>
      </c>
      <c r="P71" s="10">
        <v>82835</v>
      </c>
      <c r="Q71" s="11">
        <v>81509</v>
      </c>
      <c r="R71" s="10">
        <v>63287</v>
      </c>
      <c r="S71" s="11">
        <v>50652</v>
      </c>
      <c r="T71" s="13"/>
      <c r="U71" s="13"/>
    </row>
    <row r="72" spans="1:21" ht="12.75">
      <c r="A72" s="46"/>
      <c r="B72">
        <v>29</v>
      </c>
      <c r="C72" s="10" t="s">
        <v>39</v>
      </c>
      <c r="D72" s="10"/>
      <c r="E72" s="10"/>
      <c r="F72" s="31">
        <v>312216</v>
      </c>
      <c r="G72" s="10">
        <v>273030</v>
      </c>
      <c r="H72" s="10">
        <v>219838</v>
      </c>
      <c r="I72" s="10">
        <v>273501</v>
      </c>
      <c r="J72" s="10">
        <v>285408</v>
      </c>
      <c r="K72" s="10">
        <v>272369</v>
      </c>
      <c r="L72" s="10">
        <v>232656</v>
      </c>
      <c r="M72" s="10">
        <v>222514</v>
      </c>
      <c r="N72" s="10">
        <v>224377</v>
      </c>
      <c r="O72" s="10">
        <v>211744</v>
      </c>
      <c r="P72" s="10">
        <v>287623</v>
      </c>
      <c r="Q72" s="11">
        <v>341534</v>
      </c>
      <c r="R72" s="10">
        <v>258568</v>
      </c>
      <c r="S72" s="11">
        <v>235456</v>
      </c>
      <c r="T72" s="13"/>
      <c r="U72" s="13"/>
    </row>
    <row r="73" spans="2:21" ht="13.5" thickBot="1">
      <c r="B73">
        <v>31</v>
      </c>
      <c r="C73" s="10" t="s">
        <v>13</v>
      </c>
      <c r="D73" s="10"/>
      <c r="E73" s="10"/>
      <c r="F73" s="31">
        <v>70.7</v>
      </c>
      <c r="G73" s="10">
        <v>75.4</v>
      </c>
      <c r="H73" s="10">
        <v>78.5</v>
      </c>
      <c r="I73" s="10">
        <v>75.9</v>
      </c>
      <c r="J73" s="10">
        <v>73</v>
      </c>
      <c r="K73" s="10">
        <v>76.2</v>
      </c>
      <c r="L73" s="10">
        <v>75.3</v>
      </c>
      <c r="M73" s="10">
        <v>67</v>
      </c>
      <c r="N73" s="10">
        <v>67.3</v>
      </c>
      <c r="O73" s="10">
        <v>62.1</v>
      </c>
      <c r="P73" s="10">
        <v>61.6</v>
      </c>
      <c r="Q73" s="10">
        <v>73.4</v>
      </c>
      <c r="R73" s="10">
        <v>69.9</v>
      </c>
      <c r="S73" s="10">
        <v>56.8</v>
      </c>
      <c r="T73" s="13"/>
      <c r="U73" s="13"/>
    </row>
    <row r="74" spans="3:21" ht="13.5" thickBot="1">
      <c r="C74" s="9" t="s">
        <v>14</v>
      </c>
      <c r="D74" s="9"/>
      <c r="E74" s="9"/>
      <c r="F74" s="44">
        <f>F72*F73%/F71</f>
        <v>2.006934564994045</v>
      </c>
      <c r="G74" s="44">
        <f aca="true" t="shared" si="5" ref="G74:M74">G72*G73%/G71</f>
        <v>1.8952387177551508</v>
      </c>
      <c r="H74" s="44">
        <f t="shared" si="5"/>
        <v>1.6637695229647913</v>
      </c>
      <c r="I74" s="45">
        <f t="shared" si="5"/>
        <v>2.3907595273468543</v>
      </c>
      <c r="J74" s="45">
        <f t="shared" si="5"/>
        <v>1.6081061430523074</v>
      </c>
      <c r="K74" s="45">
        <f t="shared" si="5"/>
        <v>2.2895220959735245</v>
      </c>
      <c r="L74" s="45">
        <f t="shared" si="5"/>
        <v>1.8326844087371328</v>
      </c>
      <c r="M74" s="12">
        <f t="shared" si="5"/>
        <v>2.4273332356436934</v>
      </c>
      <c r="N74" s="12">
        <f aca="true" t="shared" si="6" ref="N74:S74">N72*N73%/N71</f>
        <v>2.2295248929573304</v>
      </c>
      <c r="O74" s="12">
        <f t="shared" si="6"/>
        <v>2.2075922369216308</v>
      </c>
      <c r="P74" s="12">
        <f t="shared" si="6"/>
        <v>2.138899837025412</v>
      </c>
      <c r="Q74" s="12">
        <f t="shared" si="6"/>
        <v>3.075561668036659</v>
      </c>
      <c r="R74" s="12">
        <f t="shared" si="6"/>
        <v>2.8558634790715316</v>
      </c>
      <c r="S74" s="12">
        <f t="shared" si="6"/>
        <v>2.6403499960514885</v>
      </c>
      <c r="T74" s="14">
        <f>(F74+G74+H74+I74+J74+K74+L74+M74+N74+O74)/10</f>
        <v>2.055146534634646</v>
      </c>
      <c r="U74" s="14">
        <f>(F74+G74+H74)/3</f>
        <v>1.8553142685713293</v>
      </c>
    </row>
    <row r="75" spans="16:21" ht="13.5" thickBot="1">
      <c r="P75" s="2"/>
      <c r="Q75" t="s">
        <v>43</v>
      </c>
      <c r="R75" t="s">
        <v>33</v>
      </c>
      <c r="S75" s="2"/>
      <c r="T75" s="15"/>
      <c r="U75" s="15"/>
    </row>
    <row r="76" spans="1:21" ht="12.75">
      <c r="A76" t="s">
        <v>51</v>
      </c>
      <c r="C76" s="5" t="s">
        <v>16</v>
      </c>
      <c r="D76" s="6"/>
      <c r="E76" s="6"/>
      <c r="F76" s="6"/>
      <c r="G76" s="6"/>
      <c r="H76" s="6"/>
      <c r="I76" s="202" t="s">
        <v>60</v>
      </c>
      <c r="J76" s="202"/>
      <c r="K76" s="202"/>
      <c r="L76" s="202"/>
      <c r="M76" s="34"/>
      <c r="N76" s="6"/>
      <c r="O76" s="6"/>
      <c r="P76" s="6"/>
      <c r="Q76" s="6"/>
      <c r="R76" s="6"/>
      <c r="S76" s="32"/>
      <c r="T76" s="33"/>
      <c r="U76" s="33"/>
    </row>
    <row r="77" spans="1:21" ht="13.5" thickBot="1">
      <c r="A77" s="46">
        <v>126</v>
      </c>
      <c r="C77" s="7" t="s">
        <v>17</v>
      </c>
      <c r="D77" s="8"/>
      <c r="E77" s="8"/>
      <c r="F77" s="8" t="s">
        <v>162</v>
      </c>
      <c r="G77" s="8" t="s">
        <v>160</v>
      </c>
      <c r="H77" s="8" t="s">
        <v>158</v>
      </c>
      <c r="I77" s="8" t="s">
        <v>59</v>
      </c>
      <c r="J77" s="8" t="s">
        <v>58</v>
      </c>
      <c r="K77" s="8" t="s">
        <v>57</v>
      </c>
      <c r="L77" s="8" t="s">
        <v>56</v>
      </c>
      <c r="M77" s="8" t="s">
        <v>55</v>
      </c>
      <c r="N77" s="8" t="s">
        <v>52</v>
      </c>
      <c r="O77" s="8" t="s">
        <v>50</v>
      </c>
      <c r="P77" s="8" t="s">
        <v>38</v>
      </c>
      <c r="Q77" s="8" t="s">
        <v>42</v>
      </c>
      <c r="R77" s="8" t="s">
        <v>28</v>
      </c>
      <c r="S77" s="8" t="s">
        <v>15</v>
      </c>
      <c r="T77" s="16" t="s">
        <v>27</v>
      </c>
      <c r="U77" s="16" t="s">
        <v>54</v>
      </c>
    </row>
    <row r="78" spans="1:21" ht="12.75">
      <c r="A78" s="46"/>
      <c r="B78">
        <v>3</v>
      </c>
      <c r="C78" s="10" t="s">
        <v>18</v>
      </c>
      <c r="D78" s="10"/>
      <c r="E78" s="10"/>
      <c r="F78" s="31">
        <v>86167</v>
      </c>
      <c r="G78" s="10">
        <v>65016</v>
      </c>
      <c r="H78" s="10">
        <v>59294</v>
      </c>
      <c r="I78" s="10">
        <v>83230</v>
      </c>
      <c r="J78" s="10">
        <v>99056</v>
      </c>
      <c r="K78" s="10">
        <v>72641</v>
      </c>
      <c r="L78" s="10">
        <v>74747</v>
      </c>
      <c r="M78" s="10">
        <v>95416</v>
      </c>
      <c r="N78" s="10">
        <v>106796</v>
      </c>
      <c r="O78" s="10">
        <v>83993</v>
      </c>
      <c r="P78" s="10">
        <v>60655</v>
      </c>
      <c r="Q78" s="11">
        <v>75519</v>
      </c>
      <c r="R78" s="10">
        <v>60686</v>
      </c>
      <c r="S78" s="11">
        <v>47103</v>
      </c>
      <c r="T78" s="13"/>
      <c r="U78" s="13"/>
    </row>
    <row r="79" spans="2:21" ht="12.75">
      <c r="B79">
        <v>29</v>
      </c>
      <c r="C79" s="10" t="s">
        <v>39</v>
      </c>
      <c r="D79" s="10"/>
      <c r="E79" s="10"/>
      <c r="F79" s="31">
        <v>389147</v>
      </c>
      <c r="G79" s="10">
        <v>423013</v>
      </c>
      <c r="H79" s="194">
        <v>282252</v>
      </c>
      <c r="I79" s="10">
        <v>432600</v>
      </c>
      <c r="J79" s="10">
        <v>432575</v>
      </c>
      <c r="K79" s="10">
        <v>460493</v>
      </c>
      <c r="L79" s="10">
        <v>377191</v>
      </c>
      <c r="M79" s="10">
        <v>467627</v>
      </c>
      <c r="N79" s="10">
        <v>538173</v>
      </c>
      <c r="O79" s="10">
        <v>430385</v>
      </c>
      <c r="P79" s="10">
        <v>380329</v>
      </c>
      <c r="Q79" s="11">
        <v>343305</v>
      </c>
      <c r="R79" s="10">
        <v>401730</v>
      </c>
      <c r="S79" s="11">
        <v>320337</v>
      </c>
      <c r="T79" s="13"/>
      <c r="U79" s="13"/>
    </row>
    <row r="80" spans="2:21" ht="13.5" thickBot="1">
      <c r="B80">
        <v>31</v>
      </c>
      <c r="C80" s="10" t="s">
        <v>13</v>
      </c>
      <c r="D80" s="10"/>
      <c r="E80" s="10"/>
      <c r="F80" s="31">
        <v>69.6</v>
      </c>
      <c r="G80" s="10">
        <v>66.3</v>
      </c>
      <c r="H80" s="10">
        <v>73.4</v>
      </c>
      <c r="I80" s="10">
        <v>66.5</v>
      </c>
      <c r="J80" s="10">
        <v>75.3</v>
      </c>
      <c r="K80" s="10">
        <v>72.4</v>
      </c>
      <c r="L80" s="10">
        <v>67.3</v>
      </c>
      <c r="M80" s="10">
        <v>65.3</v>
      </c>
      <c r="N80" s="10">
        <v>61.7</v>
      </c>
      <c r="O80" s="10">
        <v>68.1</v>
      </c>
      <c r="P80" s="10">
        <v>64.2</v>
      </c>
      <c r="Q80" s="10">
        <v>68.6</v>
      </c>
      <c r="R80" s="10">
        <v>66.8</v>
      </c>
      <c r="S80" s="10">
        <v>61.5</v>
      </c>
      <c r="T80" s="13"/>
      <c r="U80" s="13"/>
    </row>
    <row r="81" spans="3:21" ht="13.5" thickBot="1">
      <c r="C81" s="9" t="s">
        <v>14</v>
      </c>
      <c r="D81" s="9"/>
      <c r="E81" s="9"/>
      <c r="F81" s="44">
        <f>F79*F80%/F78</f>
        <v>3.1432719254470967</v>
      </c>
      <c r="G81" s="44">
        <f aca="true" t="shared" si="7" ref="G81:M81">G79*G80%/G78</f>
        <v>4.313670773348099</v>
      </c>
      <c r="H81" s="44">
        <f t="shared" si="7"/>
        <v>3.4939954801497626</v>
      </c>
      <c r="I81" s="45">
        <f t="shared" si="7"/>
        <v>3.456433978132885</v>
      </c>
      <c r="J81" s="45">
        <f t="shared" si="7"/>
        <v>3.288331600306897</v>
      </c>
      <c r="K81" s="45">
        <f t="shared" si="7"/>
        <v>4.589652290029047</v>
      </c>
      <c r="L81" s="45">
        <f t="shared" si="7"/>
        <v>3.396116807363506</v>
      </c>
      <c r="M81" s="12">
        <f t="shared" si="7"/>
        <v>3.200306353232163</v>
      </c>
      <c r="N81" s="12">
        <f aca="true" t="shared" si="8" ref="N81:S81">N79*N80%/N78</f>
        <v>3.109224512154013</v>
      </c>
      <c r="O81" s="12">
        <f t="shared" si="8"/>
        <v>3.4894834688605</v>
      </c>
      <c r="P81" s="12">
        <f t="shared" si="8"/>
        <v>4.02557444563515</v>
      </c>
      <c r="Q81" s="12">
        <f t="shared" si="8"/>
        <v>3.1185162674293885</v>
      </c>
      <c r="R81" s="12">
        <f t="shared" si="8"/>
        <v>4.42203539531358</v>
      </c>
      <c r="S81" s="12">
        <f t="shared" si="8"/>
        <v>4.182477867651742</v>
      </c>
      <c r="T81" s="14">
        <f>(F81+G81+H81+I81+J81+K81+L81+M81+N81+O81)/10</f>
        <v>3.548048718902397</v>
      </c>
      <c r="U81" s="14">
        <f>(F81+G81+H81)/3</f>
        <v>3.6503127263149864</v>
      </c>
    </row>
    <row r="82" spans="17:21" ht="13.5" thickBot="1">
      <c r="Q82" t="s">
        <v>46</v>
      </c>
      <c r="R82" t="s">
        <v>34</v>
      </c>
      <c r="S82" s="2"/>
      <c r="T82" s="15"/>
      <c r="U82" s="15"/>
    </row>
    <row r="83" spans="1:21" ht="12.75">
      <c r="A83" t="s">
        <v>47</v>
      </c>
      <c r="C83" s="5" t="s">
        <v>16</v>
      </c>
      <c r="D83" s="6"/>
      <c r="E83" s="6"/>
      <c r="F83" s="6"/>
      <c r="G83" s="6"/>
      <c r="H83" s="6"/>
      <c r="I83" s="202" t="s">
        <v>163</v>
      </c>
      <c r="J83" s="202"/>
      <c r="K83" s="202"/>
      <c r="L83" s="202"/>
      <c r="M83" s="202"/>
      <c r="N83" s="202"/>
      <c r="O83" s="202"/>
      <c r="P83" s="6"/>
      <c r="Q83" s="6"/>
      <c r="R83" s="6"/>
      <c r="S83" s="32"/>
      <c r="T83" s="33"/>
      <c r="U83" s="33"/>
    </row>
    <row r="84" spans="1:21" ht="13.5" thickBot="1">
      <c r="A84" s="46">
        <v>136</v>
      </c>
      <c r="C84" s="7" t="s">
        <v>17</v>
      </c>
      <c r="D84" s="8"/>
      <c r="E84" s="8"/>
      <c r="F84" s="8" t="s">
        <v>162</v>
      </c>
      <c r="G84" s="8" t="s">
        <v>160</v>
      </c>
      <c r="H84" s="8" t="s">
        <v>158</v>
      </c>
      <c r="I84" s="8" t="s">
        <v>59</v>
      </c>
      <c r="J84" s="8" t="s">
        <v>58</v>
      </c>
      <c r="K84" s="8" t="s">
        <v>57</v>
      </c>
      <c r="L84" s="8" t="s">
        <v>56</v>
      </c>
      <c r="M84" s="8" t="s">
        <v>55</v>
      </c>
      <c r="N84" s="8" t="s">
        <v>52</v>
      </c>
      <c r="O84" s="8" t="s">
        <v>50</v>
      </c>
      <c r="P84" s="8" t="s">
        <v>38</v>
      </c>
      <c r="Q84" s="8" t="s">
        <v>42</v>
      </c>
      <c r="R84" s="8" t="s">
        <v>28</v>
      </c>
      <c r="S84" s="8" t="s">
        <v>15</v>
      </c>
      <c r="T84" s="16" t="s">
        <v>27</v>
      </c>
      <c r="U84" s="16" t="s">
        <v>54</v>
      </c>
    </row>
    <row r="85" spans="1:21" ht="12.75">
      <c r="A85" s="46"/>
      <c r="B85">
        <v>3</v>
      </c>
      <c r="C85" s="10" t="s">
        <v>18</v>
      </c>
      <c r="D85" s="10"/>
      <c r="E85" s="10"/>
      <c r="F85" s="31">
        <v>241609</v>
      </c>
      <c r="G85" s="10">
        <v>286583</v>
      </c>
      <c r="H85" s="31">
        <v>285106</v>
      </c>
      <c r="I85" s="10">
        <v>251045</v>
      </c>
      <c r="J85" s="10">
        <v>225165</v>
      </c>
      <c r="K85" s="10">
        <v>260573</v>
      </c>
      <c r="L85" s="10">
        <v>269414</v>
      </c>
      <c r="M85" s="10">
        <v>266174</v>
      </c>
      <c r="N85" s="10">
        <v>247429</v>
      </c>
      <c r="O85" s="10">
        <v>210409</v>
      </c>
      <c r="P85" s="10">
        <v>247337</v>
      </c>
      <c r="Q85" s="11">
        <v>205413</v>
      </c>
      <c r="R85" s="10">
        <v>187930</v>
      </c>
      <c r="S85" s="11">
        <v>209972</v>
      </c>
      <c r="T85" s="13"/>
      <c r="U85" s="13"/>
    </row>
    <row r="86" spans="2:21" ht="12.75">
      <c r="B86">
        <v>29</v>
      </c>
      <c r="C86" s="10" t="s">
        <v>39</v>
      </c>
      <c r="D86" s="10"/>
      <c r="E86" s="10"/>
      <c r="F86" s="31">
        <v>518772</v>
      </c>
      <c r="G86" s="10">
        <v>441191</v>
      </c>
      <c r="H86" s="31">
        <v>440856</v>
      </c>
      <c r="I86" s="10">
        <v>334965</v>
      </c>
      <c r="J86" s="10">
        <v>318079</v>
      </c>
      <c r="K86" s="10">
        <v>395050</v>
      </c>
      <c r="L86" s="10">
        <v>395900</v>
      </c>
      <c r="M86" s="10">
        <v>311831</v>
      </c>
      <c r="N86" s="10">
        <v>304323</v>
      </c>
      <c r="O86" s="10">
        <v>263800</v>
      </c>
      <c r="P86" s="10">
        <v>313445</v>
      </c>
      <c r="Q86" s="11">
        <v>270660</v>
      </c>
      <c r="R86" s="10">
        <v>290520</v>
      </c>
      <c r="S86" s="11">
        <v>264928</v>
      </c>
      <c r="T86" s="13"/>
      <c r="U86" s="13"/>
    </row>
    <row r="87" spans="2:21" ht="13.5" thickBot="1">
      <c r="B87">
        <v>31</v>
      </c>
      <c r="C87" s="10" t="s">
        <v>13</v>
      </c>
      <c r="D87" s="10"/>
      <c r="E87" s="10"/>
      <c r="F87" s="31">
        <v>79.3</v>
      </c>
      <c r="G87" s="10">
        <v>81.3</v>
      </c>
      <c r="H87" s="31">
        <v>82.6</v>
      </c>
      <c r="I87" s="10">
        <v>81.3</v>
      </c>
      <c r="J87" s="10">
        <v>83.1</v>
      </c>
      <c r="K87" s="10">
        <v>85.3</v>
      </c>
      <c r="L87" s="10">
        <v>83.9</v>
      </c>
      <c r="M87" s="10">
        <v>80</v>
      </c>
      <c r="N87" s="10">
        <v>86.5</v>
      </c>
      <c r="O87" s="10">
        <v>83.3</v>
      </c>
      <c r="P87" s="10">
        <v>77</v>
      </c>
      <c r="Q87" s="10">
        <v>73.8</v>
      </c>
      <c r="R87" s="10">
        <v>76.5</v>
      </c>
      <c r="S87" s="10">
        <v>82.9</v>
      </c>
      <c r="T87" s="13"/>
      <c r="U87" s="13"/>
    </row>
    <row r="88" spans="3:21" ht="13.5" thickBot="1">
      <c r="C88" s="9" t="s">
        <v>14</v>
      </c>
      <c r="D88" s="9"/>
      <c r="E88" s="9"/>
      <c r="F88" s="44">
        <f>F86*F87%/F85</f>
        <v>1.7026940056040956</v>
      </c>
      <c r="G88" s="192">
        <f aca="true" t="shared" si="9" ref="G88:M88">G86*G87%/G85</f>
        <v>1.2516034900883863</v>
      </c>
      <c r="H88" s="192">
        <f t="shared" si="9"/>
        <v>1.277233927030648</v>
      </c>
      <c r="I88" s="45">
        <f t="shared" si="9"/>
        <v>1.0847718337349876</v>
      </c>
      <c r="J88" s="45">
        <f t="shared" si="9"/>
        <v>1.1739109053360868</v>
      </c>
      <c r="K88" s="45">
        <f t="shared" si="9"/>
        <v>1.293217831471411</v>
      </c>
      <c r="L88" s="45">
        <f t="shared" si="9"/>
        <v>1.2328984388339137</v>
      </c>
      <c r="M88" s="12">
        <f t="shared" si="9"/>
        <v>0.9372245223049585</v>
      </c>
      <c r="N88" s="12">
        <f aca="true" t="shared" si="10" ref="N88:S88">N86*N87%/N85</f>
        <v>1.0638987143786702</v>
      </c>
      <c r="O88" s="12">
        <f t="shared" si="10"/>
        <v>1.0443726266461986</v>
      </c>
      <c r="P88" s="12">
        <f t="shared" si="10"/>
        <v>0.9758048735126568</v>
      </c>
      <c r="Q88" s="12">
        <f t="shared" si="10"/>
        <v>0.972416935636985</v>
      </c>
      <c r="R88" s="12">
        <f t="shared" si="10"/>
        <v>1.182609482254031</v>
      </c>
      <c r="S88" s="12">
        <f t="shared" si="10"/>
        <v>1.0459742822852571</v>
      </c>
      <c r="T88" s="14">
        <f>(F88+G88+H88+I88+J88+K88+L88+M88+N88+O88)/10</f>
        <v>1.2061826295429356</v>
      </c>
      <c r="U88" s="14">
        <f>(F88+G88+H88)/3</f>
        <v>1.4105104742410433</v>
      </c>
    </row>
    <row r="89" spans="8:9" ht="12.75">
      <c r="H89" s="2"/>
      <c r="I89" s="15"/>
    </row>
    <row r="90" ht="12.75">
      <c r="I90" s="15"/>
    </row>
    <row r="91" spans="3:9" ht="15">
      <c r="C91" s="4" t="s">
        <v>69</v>
      </c>
      <c r="D91" s="4"/>
      <c r="E91" s="4"/>
      <c r="F91" s="4"/>
      <c r="G91" s="4"/>
      <c r="H91" s="19"/>
      <c r="I91" s="15"/>
    </row>
    <row r="92" spans="3:9" ht="12.75">
      <c r="C92" s="4" t="s">
        <v>81</v>
      </c>
      <c r="D92" s="4"/>
      <c r="E92" s="4"/>
      <c r="F92" s="4"/>
      <c r="G92" s="4"/>
      <c r="H92" s="17"/>
      <c r="I92" s="15"/>
    </row>
    <row r="93" spans="3:9" ht="12.75">
      <c r="C93" s="4" t="s">
        <v>70</v>
      </c>
      <c r="D93" s="4"/>
      <c r="E93" s="4"/>
      <c r="F93" s="4"/>
      <c r="G93" s="4"/>
      <c r="H93" s="17"/>
      <c r="I93" s="15"/>
    </row>
    <row r="94" spans="3:9" ht="12.75">
      <c r="C94" s="4" t="s">
        <v>81</v>
      </c>
      <c r="D94" s="4"/>
      <c r="E94" s="4"/>
      <c r="F94" s="4"/>
      <c r="G94" s="4"/>
      <c r="H94" s="17"/>
      <c r="I94" s="15"/>
    </row>
    <row r="95" spans="3:9" ht="12.75">
      <c r="C95" s="4"/>
      <c r="D95" s="4"/>
      <c r="E95" s="4"/>
      <c r="F95" s="4"/>
      <c r="G95" s="4"/>
      <c r="H95" s="17"/>
      <c r="I95" s="15"/>
    </row>
    <row r="96" spans="3:9" ht="12.75">
      <c r="C96" s="4"/>
      <c r="D96" s="4"/>
      <c r="E96" s="4"/>
      <c r="F96" s="206"/>
      <c r="G96" s="206"/>
      <c r="H96" s="206"/>
      <c r="I96" s="206"/>
    </row>
    <row r="97" ht="13.5" thickBot="1">
      <c r="G97" s="15"/>
    </row>
    <row r="98" spans="1:21" ht="12.75">
      <c r="A98" t="s">
        <v>49</v>
      </c>
      <c r="C98" s="5" t="s">
        <v>16</v>
      </c>
      <c r="D98" s="6"/>
      <c r="E98" s="6"/>
      <c r="F98" s="6"/>
      <c r="G98" s="6"/>
      <c r="H98" s="6"/>
      <c r="I98" s="6"/>
      <c r="J98" s="6"/>
      <c r="K98" s="6" t="s">
        <v>48</v>
      </c>
      <c r="L98" s="6"/>
      <c r="M98" s="6"/>
      <c r="N98" s="6"/>
      <c r="O98" s="6"/>
      <c r="P98" s="34"/>
      <c r="Q98" s="193"/>
      <c r="R98" s="193"/>
      <c r="S98" s="193"/>
      <c r="T98" s="33"/>
      <c r="U98" s="33"/>
    </row>
    <row r="99" spans="1:21" ht="13.5" thickBot="1">
      <c r="A99" s="46" t="s">
        <v>83</v>
      </c>
      <c r="C99" s="7" t="s">
        <v>17</v>
      </c>
      <c r="D99" s="8"/>
      <c r="E99" s="8"/>
      <c r="F99" s="8" t="s">
        <v>162</v>
      </c>
      <c r="G99" s="8" t="s">
        <v>160</v>
      </c>
      <c r="H99" s="8" t="s">
        <v>158</v>
      </c>
      <c r="I99" s="8" t="s">
        <v>59</v>
      </c>
      <c r="J99" s="8" t="s">
        <v>58</v>
      </c>
      <c r="K99" s="8" t="s">
        <v>57</v>
      </c>
      <c r="L99" s="8" t="s">
        <v>56</v>
      </c>
      <c r="M99" s="8" t="s">
        <v>55</v>
      </c>
      <c r="N99" s="8" t="s">
        <v>52</v>
      </c>
      <c r="O99" s="8" t="s">
        <v>50</v>
      </c>
      <c r="P99" s="8" t="s">
        <v>38</v>
      </c>
      <c r="Q99" s="8" t="s">
        <v>42</v>
      </c>
      <c r="R99" s="8" t="s">
        <v>28</v>
      </c>
      <c r="S99" s="8"/>
      <c r="T99" s="16" t="s">
        <v>27</v>
      </c>
      <c r="U99" s="16" t="s">
        <v>54</v>
      </c>
    </row>
    <row r="100" spans="1:20" ht="12.75">
      <c r="A100" s="46">
        <v>106</v>
      </c>
      <c r="B100">
        <v>3</v>
      </c>
      <c r="C100" s="10" t="s">
        <v>18</v>
      </c>
      <c r="D100" s="10"/>
      <c r="E100" s="10"/>
      <c r="F100" s="324"/>
      <c r="G100" s="324"/>
      <c r="H100" s="324"/>
      <c r="I100" s="324"/>
      <c r="J100" s="10">
        <v>102549</v>
      </c>
      <c r="K100" s="10">
        <v>87800</v>
      </c>
      <c r="L100" s="10">
        <v>122615</v>
      </c>
      <c r="M100" s="31">
        <v>98810</v>
      </c>
      <c r="N100" s="31">
        <v>58976</v>
      </c>
      <c r="O100" s="31">
        <v>138880</v>
      </c>
      <c r="P100" s="10">
        <v>72060</v>
      </c>
      <c r="Q100" s="11">
        <v>91281</v>
      </c>
      <c r="R100" s="31">
        <v>114517</v>
      </c>
      <c r="S100" s="11"/>
      <c r="T100" s="13"/>
    </row>
    <row r="101" spans="2:20" ht="12.75">
      <c r="B101">
        <v>29</v>
      </c>
      <c r="C101" s="10" t="s">
        <v>39</v>
      </c>
      <c r="D101" s="10"/>
      <c r="E101" s="10"/>
      <c r="F101" s="324"/>
      <c r="G101" s="324"/>
      <c r="H101" s="324"/>
      <c r="I101" s="324"/>
      <c r="J101" s="10">
        <v>497671</v>
      </c>
      <c r="K101" s="10">
        <v>276237</v>
      </c>
      <c r="L101" s="10">
        <v>261470</v>
      </c>
      <c r="M101" s="31">
        <v>379653</v>
      </c>
      <c r="N101" s="31">
        <v>193704</v>
      </c>
      <c r="O101" s="31">
        <v>320052</v>
      </c>
      <c r="P101" s="10">
        <v>223952</v>
      </c>
      <c r="Q101" s="11">
        <v>232747</v>
      </c>
      <c r="R101" s="31">
        <v>230627</v>
      </c>
      <c r="S101" s="11"/>
      <c r="T101" s="13"/>
    </row>
    <row r="102" spans="2:20" ht="13.5" thickBot="1">
      <c r="B102">
        <v>31</v>
      </c>
      <c r="C102" s="10" t="s">
        <v>13</v>
      </c>
      <c r="D102" s="10"/>
      <c r="E102" s="10"/>
      <c r="F102" s="324"/>
      <c r="G102" s="324"/>
      <c r="H102" s="324"/>
      <c r="I102" s="324"/>
      <c r="J102" s="10">
        <v>85.9</v>
      </c>
      <c r="K102" s="10">
        <v>79.3</v>
      </c>
      <c r="L102" s="10">
        <v>84.6</v>
      </c>
      <c r="M102" s="31">
        <v>78.3</v>
      </c>
      <c r="N102" s="31">
        <v>61.7</v>
      </c>
      <c r="O102" s="31">
        <v>77.2</v>
      </c>
      <c r="P102" s="10">
        <v>63.6</v>
      </c>
      <c r="Q102" s="10">
        <v>71.7</v>
      </c>
      <c r="R102" s="31">
        <v>77.1</v>
      </c>
      <c r="S102" s="10"/>
      <c r="T102" s="13"/>
    </row>
    <row r="103" spans="3:21" ht="13.5" thickBot="1">
      <c r="C103" s="9" t="s">
        <v>14</v>
      </c>
      <c r="D103" s="9"/>
      <c r="E103" s="9"/>
      <c r="F103" s="194" t="e">
        <f>F101*F102%/F100</f>
        <v>#DIV/0!</v>
      </c>
      <c r="G103" s="194" t="e">
        <f>G101*G102%/G100</f>
        <v>#DIV/0!</v>
      </c>
      <c r="H103" s="194" t="e">
        <f>H101*H102%/H100</f>
        <v>#DIV/0!</v>
      </c>
      <c r="I103" s="44" t="e">
        <f aca="true" t="shared" si="11" ref="I103:O103">I101*I102%/I100</f>
        <v>#DIV/0!</v>
      </c>
      <c r="J103" s="44">
        <f t="shared" si="11"/>
        <v>4.168732888667857</v>
      </c>
      <c r="K103" s="44">
        <f t="shared" si="11"/>
        <v>2.4949423804100226</v>
      </c>
      <c r="L103" s="44">
        <f t="shared" si="11"/>
        <v>1.8040502385515638</v>
      </c>
      <c r="M103" s="44">
        <f t="shared" si="11"/>
        <v>3.008483948993016</v>
      </c>
      <c r="N103" s="44">
        <f t="shared" si="11"/>
        <v>2.026508545849159</v>
      </c>
      <c r="O103" s="44">
        <f t="shared" si="11"/>
        <v>1.7790908986175116</v>
      </c>
      <c r="P103" s="12">
        <f>P101*P102%/P100</f>
        <v>1.9765955037468776</v>
      </c>
      <c r="Q103" s="12">
        <f>Q101*Q102%/Q100</f>
        <v>1.8281964373747004</v>
      </c>
      <c r="R103" s="12">
        <f>R101*R102%/R100</f>
        <v>1.5527250713867808</v>
      </c>
      <c r="S103" s="12"/>
      <c r="T103" s="14" t="e">
        <f>(F103+G103+H103+I103+J103+K103+L103+M103+N103+O103)/10</f>
        <v>#DIV/0!</v>
      </c>
      <c r="U103" s="14" t="e">
        <f>(F103+G103+H103)/3</f>
        <v>#DIV/0!</v>
      </c>
    </row>
    <row r="104" spans="8:9" ht="12.75">
      <c r="H104" s="2"/>
      <c r="I104" s="15"/>
    </row>
    <row r="105" ht="12.75">
      <c r="G105" s="15"/>
    </row>
    <row r="106" spans="3:7" ht="12.75">
      <c r="C106" s="4" t="s">
        <v>80</v>
      </c>
      <c r="D106" s="4"/>
      <c r="G106" s="15"/>
    </row>
    <row r="107" spans="3:7" ht="12.75">
      <c r="C107" s="4" t="s">
        <v>81</v>
      </c>
      <c r="D107" s="4"/>
      <c r="G107" s="15"/>
    </row>
    <row r="108" ht="12.75">
      <c r="F108" s="15"/>
    </row>
    <row r="109" ht="12.75">
      <c r="F109" s="15"/>
    </row>
    <row r="110" spans="1:6" ht="12.75">
      <c r="A110" s="29" t="s">
        <v>164</v>
      </c>
      <c r="C110" t="s">
        <v>71</v>
      </c>
      <c r="F110" s="15"/>
    </row>
    <row r="111" spans="1:9" ht="12.75">
      <c r="A111">
        <v>42</v>
      </c>
      <c r="C111" t="s">
        <v>16</v>
      </c>
      <c r="F111" s="199" t="s">
        <v>74</v>
      </c>
      <c r="G111" s="200"/>
      <c r="H111" s="326" t="s">
        <v>77</v>
      </c>
      <c r="I111" s="327"/>
    </row>
    <row r="112" spans="6:9" ht="12.75">
      <c r="F112" s="47" t="s">
        <v>75</v>
      </c>
      <c r="G112" s="27" t="s">
        <v>76</v>
      </c>
      <c r="H112" s="325" t="s">
        <v>166</v>
      </c>
      <c r="I112" s="328" t="s">
        <v>165</v>
      </c>
    </row>
    <row r="113" spans="3:9" ht="12.75">
      <c r="C113" t="s">
        <v>72</v>
      </c>
      <c r="F113" s="195">
        <v>9</v>
      </c>
      <c r="G113" s="196">
        <v>7</v>
      </c>
      <c r="H113" s="197">
        <v>1</v>
      </c>
      <c r="I113" s="196" t="s">
        <v>78</v>
      </c>
    </row>
    <row r="114" spans="3:9" ht="12.75">
      <c r="C114" t="s">
        <v>73</v>
      </c>
      <c r="F114" s="195">
        <v>20</v>
      </c>
      <c r="G114" s="196">
        <v>10</v>
      </c>
      <c r="H114" s="197">
        <v>2</v>
      </c>
      <c r="I114" s="197">
        <v>4</v>
      </c>
    </row>
    <row r="115" spans="3:9" ht="12.75">
      <c r="C115" t="s">
        <v>3</v>
      </c>
      <c r="F115" s="198" t="s">
        <v>78</v>
      </c>
      <c r="G115" s="196" t="s">
        <v>78</v>
      </c>
      <c r="H115" s="197">
        <v>1</v>
      </c>
      <c r="I115" s="196" t="s">
        <v>78</v>
      </c>
    </row>
    <row r="116" spans="3:9" ht="12.75">
      <c r="C116" s="29" t="s">
        <v>167</v>
      </c>
      <c r="F116" s="332">
        <v>9</v>
      </c>
      <c r="G116" s="333">
        <v>7</v>
      </c>
      <c r="H116" s="334">
        <v>1</v>
      </c>
      <c r="I116" s="333" t="s">
        <v>78</v>
      </c>
    </row>
    <row r="117" spans="3:9" ht="12.75">
      <c r="C117" s="29" t="s">
        <v>168</v>
      </c>
      <c r="F117" s="198" t="s">
        <v>78</v>
      </c>
      <c r="G117" s="196" t="s">
        <v>78</v>
      </c>
      <c r="H117" s="197">
        <v>0.2</v>
      </c>
      <c r="I117" s="196" t="s">
        <v>78</v>
      </c>
    </row>
    <row r="118" spans="3:9" ht="12.75">
      <c r="C118" s="29" t="s">
        <v>2</v>
      </c>
      <c r="F118" s="198" t="s">
        <v>78</v>
      </c>
      <c r="G118" s="196" t="s">
        <v>78</v>
      </c>
      <c r="H118" s="197">
        <v>1</v>
      </c>
      <c r="I118" s="196" t="s">
        <v>78</v>
      </c>
    </row>
  </sheetData>
  <sheetProtection password="E69C" sheet="1"/>
  <mergeCells count="13">
    <mergeCell ref="T60:U60"/>
    <mergeCell ref="G6:H6"/>
    <mergeCell ref="G7:H7"/>
    <mergeCell ref="A3:H3"/>
    <mergeCell ref="F96:I96"/>
    <mergeCell ref="I83:O83"/>
    <mergeCell ref="H111:I111"/>
    <mergeCell ref="F111:G111"/>
    <mergeCell ref="I11:J11"/>
    <mergeCell ref="K11:L11"/>
    <mergeCell ref="I62:N62"/>
    <mergeCell ref="I69:N69"/>
    <mergeCell ref="I76:L76"/>
  </mergeCells>
  <dataValidations count="2">
    <dataValidation operator="lessThan" allowBlank="1" showInputMessage="1" showErrorMessage="1" sqref="G13"/>
    <dataValidation type="whole" operator="lessThanOrEqual" allowBlank="1" showInputMessage="1" showErrorMessage="1" sqref="F22">
      <formula1>10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C94"/>
  <sheetViews>
    <sheetView showGridLines="0" showZeros="0" zoomScalePageLayoutView="0" workbookViewId="0" topLeftCell="A1">
      <selection activeCell="AE18" sqref="AE1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33:R33"/>
    <mergeCell ref="T40:W40"/>
    <mergeCell ref="T43:W43"/>
    <mergeCell ref="X40:AA40"/>
    <mergeCell ref="X43:AA43"/>
    <mergeCell ref="B42:S43"/>
    <mergeCell ref="B40:R40"/>
    <mergeCell ref="B38:S39"/>
    <mergeCell ref="X38:AA38"/>
    <mergeCell ref="T37:W37"/>
    <mergeCell ref="B20:S21"/>
    <mergeCell ref="T21:W21"/>
    <mergeCell ref="X21:AA21"/>
    <mergeCell ref="B31:S32"/>
    <mergeCell ref="T32:W32"/>
    <mergeCell ref="X32:AA32"/>
    <mergeCell ref="T23:W23"/>
    <mergeCell ref="R25:S25"/>
    <mergeCell ref="X23:AA23"/>
    <mergeCell ref="B27:S29"/>
    <mergeCell ref="T19:W19"/>
    <mergeCell ref="X19:AA19"/>
    <mergeCell ref="T22:W22"/>
    <mergeCell ref="X26:AA26"/>
    <mergeCell ref="X25:AA25"/>
    <mergeCell ref="X22:AA22"/>
    <mergeCell ref="T20:W20"/>
    <mergeCell ref="X20:AA20"/>
    <mergeCell ref="T26:W26"/>
    <mergeCell ref="A57:AB58"/>
    <mergeCell ref="B25:Q25"/>
    <mergeCell ref="T33:W33"/>
    <mergeCell ref="X33:AA33"/>
    <mergeCell ref="T41:W41"/>
    <mergeCell ref="X41:AA41"/>
    <mergeCell ref="B50:AB50"/>
    <mergeCell ref="B51:AB51"/>
    <mergeCell ref="B54:AB55"/>
    <mergeCell ref="T25:W25"/>
    <mergeCell ref="X15:AA15"/>
    <mergeCell ref="T16:W16"/>
    <mergeCell ref="A13:S16"/>
    <mergeCell ref="T18:W18"/>
    <mergeCell ref="X18:AA18"/>
    <mergeCell ref="B62:G62"/>
    <mergeCell ref="B49:AB49"/>
    <mergeCell ref="B23:S23"/>
    <mergeCell ref="T38:W38"/>
    <mergeCell ref="B35:S36"/>
    <mergeCell ref="T17:W17"/>
    <mergeCell ref="T15:W15"/>
    <mergeCell ref="X16:AA16"/>
    <mergeCell ref="L7:O7"/>
    <mergeCell ref="R7:AA7"/>
    <mergeCell ref="G10:AA10"/>
    <mergeCell ref="T13:AA13"/>
    <mergeCell ref="X17:AA17"/>
    <mergeCell ref="B17:S18"/>
    <mergeCell ref="T14:AA14"/>
    <mergeCell ref="T29:W29"/>
    <mergeCell ref="X29:AA29"/>
    <mergeCell ref="T34:W34"/>
    <mergeCell ref="T35:W35"/>
    <mergeCell ref="X35:AA35"/>
    <mergeCell ref="T36:W36"/>
    <mergeCell ref="X36:AA36"/>
    <mergeCell ref="T30:W30"/>
    <mergeCell ref="X30:AA30"/>
    <mergeCell ref="X37:AA37"/>
    <mergeCell ref="T31:W31"/>
    <mergeCell ref="X31:AA31"/>
    <mergeCell ref="T39:W39"/>
    <mergeCell ref="X39:AA39"/>
    <mergeCell ref="X34:AA34"/>
    <mergeCell ref="B52:AB53"/>
    <mergeCell ref="X45:AA45"/>
    <mergeCell ref="T44:W44"/>
    <mergeCell ref="X44:AA44"/>
    <mergeCell ref="T45:W45"/>
    <mergeCell ref="B45:Q45"/>
    <mergeCell ref="R45:S45"/>
    <mergeCell ref="A1:C1"/>
    <mergeCell ref="T24:W24"/>
    <mergeCell ref="X24:AA24"/>
    <mergeCell ref="X27:AA27"/>
    <mergeCell ref="T28:W28"/>
    <mergeCell ref="X28:AA28"/>
    <mergeCell ref="T27:W27"/>
    <mergeCell ref="A4:AA4"/>
    <mergeCell ref="R8:AA8"/>
    <mergeCell ref="P7:Q7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C94"/>
  <sheetViews>
    <sheetView showGridLines="0" showZeros="0" zoomScalePageLayoutView="0" workbookViewId="0" topLeftCell="A25">
      <selection activeCell="B38" sqref="M3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62:G62"/>
    <mergeCell ref="B49:AB49"/>
    <mergeCell ref="B50:AB50"/>
    <mergeCell ref="B51:AB51"/>
    <mergeCell ref="B52:AB53"/>
    <mergeCell ref="B54:AB55"/>
    <mergeCell ref="A57:AB58"/>
    <mergeCell ref="T44:W44"/>
    <mergeCell ref="X44:AA44"/>
    <mergeCell ref="B45:Q45"/>
    <mergeCell ref="R45:S45"/>
    <mergeCell ref="T45:W45"/>
    <mergeCell ref="X45:AA45"/>
    <mergeCell ref="B40:R40"/>
    <mergeCell ref="T40:W40"/>
    <mergeCell ref="X40:AA40"/>
    <mergeCell ref="T41:W41"/>
    <mergeCell ref="X41:AA41"/>
    <mergeCell ref="B42:S43"/>
    <mergeCell ref="T43:W43"/>
    <mergeCell ref="X43:AA43"/>
    <mergeCell ref="T37:W37"/>
    <mergeCell ref="X37:AA37"/>
    <mergeCell ref="B38:S39"/>
    <mergeCell ref="T38:W38"/>
    <mergeCell ref="X38:AA38"/>
    <mergeCell ref="T39:W39"/>
    <mergeCell ref="X39:AA39"/>
    <mergeCell ref="B33:R33"/>
    <mergeCell ref="T33:W33"/>
    <mergeCell ref="X33:AA33"/>
    <mergeCell ref="T34:W34"/>
    <mergeCell ref="X34:AA34"/>
    <mergeCell ref="B35:S36"/>
    <mergeCell ref="T35:W35"/>
    <mergeCell ref="X35:AA35"/>
    <mergeCell ref="T36:W36"/>
    <mergeCell ref="X36:AA36"/>
    <mergeCell ref="T30:W30"/>
    <mergeCell ref="X30:AA30"/>
    <mergeCell ref="B31:S32"/>
    <mergeCell ref="T31:W31"/>
    <mergeCell ref="X31:AA31"/>
    <mergeCell ref="T32:W32"/>
    <mergeCell ref="X32:AA32"/>
    <mergeCell ref="T26:W26"/>
    <mergeCell ref="X26:AA26"/>
    <mergeCell ref="B27:S29"/>
    <mergeCell ref="T27:W27"/>
    <mergeCell ref="X27:AA27"/>
    <mergeCell ref="T28:W28"/>
    <mergeCell ref="X28:AA28"/>
    <mergeCell ref="T29:W29"/>
    <mergeCell ref="X29:AA29"/>
    <mergeCell ref="B23:S23"/>
    <mergeCell ref="T23:W23"/>
    <mergeCell ref="X23:AA23"/>
    <mergeCell ref="T24:W24"/>
    <mergeCell ref="X24:AA24"/>
    <mergeCell ref="B25:Q25"/>
    <mergeCell ref="R25:S25"/>
    <mergeCell ref="T25:W25"/>
    <mergeCell ref="X25:AA25"/>
    <mergeCell ref="B20:S21"/>
    <mergeCell ref="T20:W20"/>
    <mergeCell ref="X20:AA20"/>
    <mergeCell ref="T21:W21"/>
    <mergeCell ref="X21:AA21"/>
    <mergeCell ref="T22:W22"/>
    <mergeCell ref="X22:AA22"/>
    <mergeCell ref="B17:S18"/>
    <mergeCell ref="T17:W17"/>
    <mergeCell ref="X17:AA17"/>
    <mergeCell ref="T18:W18"/>
    <mergeCell ref="X18:AA18"/>
    <mergeCell ref="T19:W19"/>
    <mergeCell ref="X19:AA19"/>
    <mergeCell ref="G10:AA10"/>
    <mergeCell ref="A13:S16"/>
    <mergeCell ref="T13:AA13"/>
    <mergeCell ref="T14:AA14"/>
    <mergeCell ref="T15:W15"/>
    <mergeCell ref="X15:AA15"/>
    <mergeCell ref="T16:W16"/>
    <mergeCell ref="X16:AA16"/>
    <mergeCell ref="A1:C1"/>
    <mergeCell ref="A4:AA4"/>
    <mergeCell ref="L7:O7"/>
    <mergeCell ref="P7:Q7"/>
    <mergeCell ref="R7:AA7"/>
    <mergeCell ref="R8:AA8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C94"/>
  <sheetViews>
    <sheetView showGridLines="0" showZeros="0" zoomScalePageLayoutView="0" workbookViewId="0" topLeftCell="A22">
      <selection activeCell="B38" sqref="M3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62:G62"/>
    <mergeCell ref="B49:AB49"/>
    <mergeCell ref="B50:AB50"/>
    <mergeCell ref="B51:AB51"/>
    <mergeCell ref="B52:AB53"/>
    <mergeCell ref="B54:AB55"/>
    <mergeCell ref="A57:AB58"/>
    <mergeCell ref="T44:W44"/>
    <mergeCell ref="X44:AA44"/>
    <mergeCell ref="B45:Q45"/>
    <mergeCell ref="R45:S45"/>
    <mergeCell ref="T45:W45"/>
    <mergeCell ref="X45:AA45"/>
    <mergeCell ref="B40:R40"/>
    <mergeCell ref="T40:W40"/>
    <mergeCell ref="X40:AA40"/>
    <mergeCell ref="T41:W41"/>
    <mergeCell ref="X41:AA41"/>
    <mergeCell ref="B42:S43"/>
    <mergeCell ref="T43:W43"/>
    <mergeCell ref="X43:AA43"/>
    <mergeCell ref="T37:W37"/>
    <mergeCell ref="X37:AA37"/>
    <mergeCell ref="B38:S39"/>
    <mergeCell ref="T38:W38"/>
    <mergeCell ref="X38:AA38"/>
    <mergeCell ref="T39:W39"/>
    <mergeCell ref="X39:AA39"/>
    <mergeCell ref="B33:R33"/>
    <mergeCell ref="T33:W33"/>
    <mergeCell ref="X33:AA33"/>
    <mergeCell ref="T34:W34"/>
    <mergeCell ref="X34:AA34"/>
    <mergeCell ref="B35:S36"/>
    <mergeCell ref="T35:W35"/>
    <mergeCell ref="X35:AA35"/>
    <mergeCell ref="T36:W36"/>
    <mergeCell ref="X36:AA36"/>
    <mergeCell ref="T30:W30"/>
    <mergeCell ref="X30:AA30"/>
    <mergeCell ref="B31:S32"/>
    <mergeCell ref="T31:W31"/>
    <mergeCell ref="X31:AA31"/>
    <mergeCell ref="T32:W32"/>
    <mergeCell ref="X32:AA32"/>
    <mergeCell ref="T26:W26"/>
    <mergeCell ref="X26:AA26"/>
    <mergeCell ref="B27:S29"/>
    <mergeCell ref="T27:W27"/>
    <mergeCell ref="X27:AA27"/>
    <mergeCell ref="T28:W28"/>
    <mergeCell ref="X28:AA28"/>
    <mergeCell ref="T29:W29"/>
    <mergeCell ref="X29:AA29"/>
    <mergeCell ref="B23:S23"/>
    <mergeCell ref="T23:W23"/>
    <mergeCell ref="X23:AA23"/>
    <mergeCell ref="T24:W24"/>
    <mergeCell ref="X24:AA24"/>
    <mergeCell ref="B25:Q25"/>
    <mergeCell ref="R25:S25"/>
    <mergeCell ref="T25:W25"/>
    <mergeCell ref="X25:AA25"/>
    <mergeCell ref="B20:S21"/>
    <mergeCell ref="T20:W20"/>
    <mergeCell ref="X20:AA20"/>
    <mergeCell ref="T21:W21"/>
    <mergeCell ref="X21:AA21"/>
    <mergeCell ref="T22:W22"/>
    <mergeCell ref="X22:AA22"/>
    <mergeCell ref="B17:S18"/>
    <mergeCell ref="T17:W17"/>
    <mergeCell ref="X17:AA17"/>
    <mergeCell ref="T18:W18"/>
    <mergeCell ref="X18:AA18"/>
    <mergeCell ref="T19:W19"/>
    <mergeCell ref="X19:AA19"/>
    <mergeCell ref="G10:AA10"/>
    <mergeCell ref="A13:S16"/>
    <mergeCell ref="T13:AA13"/>
    <mergeCell ref="T14:AA14"/>
    <mergeCell ref="T15:W15"/>
    <mergeCell ref="X15:AA15"/>
    <mergeCell ref="T16:W16"/>
    <mergeCell ref="X16:AA16"/>
    <mergeCell ref="A1:C1"/>
    <mergeCell ref="A4:AA4"/>
    <mergeCell ref="L7:O7"/>
    <mergeCell ref="P7:Q7"/>
    <mergeCell ref="R7:AA7"/>
    <mergeCell ref="R8:AA8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C94"/>
  <sheetViews>
    <sheetView showGridLines="0" showZeros="0" zoomScalePageLayoutView="0" workbookViewId="0" topLeftCell="A13">
      <selection activeCell="B38" sqref="M3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62:G62"/>
    <mergeCell ref="B49:AB49"/>
    <mergeCell ref="B50:AB50"/>
    <mergeCell ref="B51:AB51"/>
    <mergeCell ref="B52:AB53"/>
    <mergeCell ref="B54:AB55"/>
    <mergeCell ref="A57:AB58"/>
    <mergeCell ref="T44:W44"/>
    <mergeCell ref="X44:AA44"/>
    <mergeCell ref="B45:Q45"/>
    <mergeCell ref="R45:S45"/>
    <mergeCell ref="T45:W45"/>
    <mergeCell ref="X45:AA45"/>
    <mergeCell ref="B40:R40"/>
    <mergeCell ref="T40:W40"/>
    <mergeCell ref="X40:AA40"/>
    <mergeCell ref="T41:W41"/>
    <mergeCell ref="X41:AA41"/>
    <mergeCell ref="B42:S43"/>
    <mergeCell ref="T43:W43"/>
    <mergeCell ref="X43:AA43"/>
    <mergeCell ref="T37:W37"/>
    <mergeCell ref="X37:AA37"/>
    <mergeCell ref="B38:S39"/>
    <mergeCell ref="T38:W38"/>
    <mergeCell ref="X38:AA38"/>
    <mergeCell ref="T39:W39"/>
    <mergeCell ref="X39:AA39"/>
    <mergeCell ref="B33:R33"/>
    <mergeCell ref="T33:W33"/>
    <mergeCell ref="X33:AA33"/>
    <mergeCell ref="T34:W34"/>
    <mergeCell ref="X34:AA34"/>
    <mergeCell ref="B35:S36"/>
    <mergeCell ref="T35:W35"/>
    <mergeCell ref="X35:AA35"/>
    <mergeCell ref="T36:W36"/>
    <mergeCell ref="X36:AA36"/>
    <mergeCell ref="T30:W30"/>
    <mergeCell ref="X30:AA30"/>
    <mergeCell ref="B31:S32"/>
    <mergeCell ref="T31:W31"/>
    <mergeCell ref="X31:AA31"/>
    <mergeCell ref="T32:W32"/>
    <mergeCell ref="X32:AA32"/>
    <mergeCell ref="T26:W26"/>
    <mergeCell ref="X26:AA26"/>
    <mergeCell ref="B27:S29"/>
    <mergeCell ref="T27:W27"/>
    <mergeCell ref="X27:AA27"/>
    <mergeCell ref="T28:W28"/>
    <mergeCell ref="X28:AA28"/>
    <mergeCell ref="T29:W29"/>
    <mergeCell ref="X29:AA29"/>
    <mergeCell ref="B23:S23"/>
    <mergeCell ref="T23:W23"/>
    <mergeCell ref="X23:AA23"/>
    <mergeCell ref="T24:W24"/>
    <mergeCell ref="X24:AA24"/>
    <mergeCell ref="B25:Q25"/>
    <mergeCell ref="R25:S25"/>
    <mergeCell ref="T25:W25"/>
    <mergeCell ref="X25:AA25"/>
    <mergeCell ref="B20:S21"/>
    <mergeCell ref="T20:W20"/>
    <mergeCell ref="X20:AA20"/>
    <mergeCell ref="T21:W21"/>
    <mergeCell ref="X21:AA21"/>
    <mergeCell ref="T22:W22"/>
    <mergeCell ref="X22:AA22"/>
    <mergeCell ref="B17:S18"/>
    <mergeCell ref="T17:W17"/>
    <mergeCell ref="X17:AA17"/>
    <mergeCell ref="T18:W18"/>
    <mergeCell ref="X18:AA18"/>
    <mergeCell ref="T19:W19"/>
    <mergeCell ref="X19:AA19"/>
    <mergeCell ref="G10:AA10"/>
    <mergeCell ref="A13:S16"/>
    <mergeCell ref="T13:AA13"/>
    <mergeCell ref="T14:AA14"/>
    <mergeCell ref="T15:W15"/>
    <mergeCell ref="X15:AA15"/>
    <mergeCell ref="T16:W16"/>
    <mergeCell ref="X16:AA16"/>
    <mergeCell ref="A1:C1"/>
    <mergeCell ref="A4:AA4"/>
    <mergeCell ref="L7:O7"/>
    <mergeCell ref="P7:Q7"/>
    <mergeCell ref="R7:AA7"/>
    <mergeCell ref="R8:AA8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C94"/>
  <sheetViews>
    <sheetView showGridLines="0" showZeros="0" zoomScalePageLayoutView="0" workbookViewId="0" topLeftCell="A13">
      <selection activeCell="B38" sqref="M3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62:G62"/>
    <mergeCell ref="B49:AB49"/>
    <mergeCell ref="B50:AB50"/>
    <mergeCell ref="B51:AB51"/>
    <mergeCell ref="B52:AB53"/>
    <mergeCell ref="B54:AB55"/>
    <mergeCell ref="A57:AB58"/>
    <mergeCell ref="T44:W44"/>
    <mergeCell ref="X44:AA44"/>
    <mergeCell ref="B45:Q45"/>
    <mergeCell ref="R45:S45"/>
    <mergeCell ref="T45:W45"/>
    <mergeCell ref="X45:AA45"/>
    <mergeCell ref="B40:R40"/>
    <mergeCell ref="T40:W40"/>
    <mergeCell ref="X40:AA40"/>
    <mergeCell ref="T41:W41"/>
    <mergeCell ref="X41:AA41"/>
    <mergeCell ref="B42:S43"/>
    <mergeCell ref="T43:W43"/>
    <mergeCell ref="X43:AA43"/>
    <mergeCell ref="T37:W37"/>
    <mergeCell ref="X37:AA37"/>
    <mergeCell ref="B38:S39"/>
    <mergeCell ref="T38:W38"/>
    <mergeCell ref="X38:AA38"/>
    <mergeCell ref="T39:W39"/>
    <mergeCell ref="X39:AA39"/>
    <mergeCell ref="B33:R33"/>
    <mergeCell ref="T33:W33"/>
    <mergeCell ref="X33:AA33"/>
    <mergeCell ref="T34:W34"/>
    <mergeCell ref="X34:AA34"/>
    <mergeCell ref="B35:S36"/>
    <mergeCell ref="T35:W35"/>
    <mergeCell ref="X35:AA35"/>
    <mergeCell ref="T36:W36"/>
    <mergeCell ref="X36:AA36"/>
    <mergeCell ref="T30:W30"/>
    <mergeCell ref="X30:AA30"/>
    <mergeCell ref="B31:S32"/>
    <mergeCell ref="T31:W31"/>
    <mergeCell ref="X31:AA31"/>
    <mergeCell ref="T32:W32"/>
    <mergeCell ref="X32:AA32"/>
    <mergeCell ref="T26:W26"/>
    <mergeCell ref="X26:AA26"/>
    <mergeCell ref="B27:S29"/>
    <mergeCell ref="T27:W27"/>
    <mergeCell ref="X27:AA27"/>
    <mergeCell ref="T28:W28"/>
    <mergeCell ref="X28:AA28"/>
    <mergeCell ref="T29:W29"/>
    <mergeCell ref="X29:AA29"/>
    <mergeCell ref="B23:S23"/>
    <mergeCell ref="T23:W23"/>
    <mergeCell ref="X23:AA23"/>
    <mergeCell ref="T24:W24"/>
    <mergeCell ref="X24:AA24"/>
    <mergeCell ref="B25:Q25"/>
    <mergeCell ref="R25:S25"/>
    <mergeCell ref="T25:W25"/>
    <mergeCell ref="X25:AA25"/>
    <mergeCell ref="B20:S21"/>
    <mergeCell ref="T20:W20"/>
    <mergeCell ref="X20:AA20"/>
    <mergeCell ref="T21:W21"/>
    <mergeCell ref="X21:AA21"/>
    <mergeCell ref="T22:W22"/>
    <mergeCell ref="X22:AA22"/>
    <mergeCell ref="B17:S18"/>
    <mergeCell ref="T17:W17"/>
    <mergeCell ref="X17:AA17"/>
    <mergeCell ref="T18:W18"/>
    <mergeCell ref="X18:AA18"/>
    <mergeCell ref="T19:W19"/>
    <mergeCell ref="X19:AA19"/>
    <mergeCell ref="G10:AA10"/>
    <mergeCell ref="A13:S16"/>
    <mergeCell ref="T13:AA13"/>
    <mergeCell ref="T14:AA14"/>
    <mergeCell ref="T15:W15"/>
    <mergeCell ref="X15:AA15"/>
    <mergeCell ref="T16:W16"/>
    <mergeCell ref="X16:AA16"/>
    <mergeCell ref="A1:C1"/>
    <mergeCell ref="A4:AA4"/>
    <mergeCell ref="L7:O7"/>
    <mergeCell ref="P7:Q7"/>
    <mergeCell ref="R7:AA7"/>
    <mergeCell ref="R8:AA8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C94"/>
  <sheetViews>
    <sheetView showGridLines="0" showZeros="0" zoomScalePageLayoutView="0" workbookViewId="0" topLeftCell="A13">
      <selection activeCell="B38" sqref="M38"/>
    </sheetView>
  </sheetViews>
  <sheetFormatPr defaultColWidth="12.57421875" defaultRowHeight="12.75"/>
  <cols>
    <col min="1" max="1" width="3.28125" style="63" customWidth="1"/>
    <col min="2" max="18" width="3.28125" style="62" customWidth="1"/>
    <col min="19" max="19" width="4.28125" style="62" customWidth="1"/>
    <col min="20" max="28" width="3.28125" style="62" customWidth="1"/>
    <col min="29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7" ht="24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7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R7" s="237" t="s">
        <v>87</v>
      </c>
      <c r="S7" s="238"/>
      <c r="T7" s="238"/>
      <c r="U7" s="238"/>
      <c r="V7" s="238"/>
      <c r="W7" s="238"/>
      <c r="X7" s="238"/>
      <c r="Y7" s="238"/>
      <c r="Z7" s="238"/>
      <c r="AA7" s="239"/>
    </row>
    <row r="8" spans="1:27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R8" s="213"/>
      <c r="S8" s="214"/>
      <c r="T8" s="214"/>
      <c r="U8" s="214"/>
      <c r="V8" s="214"/>
      <c r="W8" s="214"/>
      <c r="X8" s="214"/>
      <c r="Y8" s="214"/>
      <c r="Z8" s="214"/>
      <c r="AA8" s="215"/>
    </row>
    <row r="9" ht="7.5" customHeight="1"/>
    <row r="10" spans="6:27" ht="24" customHeight="1">
      <c r="F10" s="73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ht="14.25">
      <c r="G11" s="74" t="s">
        <v>88</v>
      </c>
    </row>
    <row r="12" s="182" customFormat="1" ht="7.5" customHeight="1">
      <c r="A12" s="181"/>
    </row>
    <row r="13" spans="1:28" s="76" customFormat="1" ht="14.25" customHeight="1">
      <c r="A13" s="253" t="s">
        <v>150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4"/>
      <c r="T13" s="242" t="s">
        <v>89</v>
      </c>
      <c r="U13" s="243"/>
      <c r="V13" s="243"/>
      <c r="W13" s="243"/>
      <c r="X13" s="243"/>
      <c r="Y13" s="243"/>
      <c r="Z13" s="243"/>
      <c r="AA13" s="244"/>
      <c r="AB13" s="75"/>
    </row>
    <row r="14" spans="1:28" s="76" customFormat="1" ht="14.2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4"/>
      <c r="T14" s="249" t="s">
        <v>90</v>
      </c>
      <c r="U14" s="250"/>
      <c r="V14" s="250"/>
      <c r="W14" s="250"/>
      <c r="X14" s="250"/>
      <c r="Y14" s="250"/>
      <c r="Z14" s="250"/>
      <c r="AA14" s="251"/>
      <c r="AB14" s="75"/>
    </row>
    <row r="15" spans="1:28" s="76" customFormat="1" ht="14.2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30" t="s">
        <v>91</v>
      </c>
      <c r="U15" s="231"/>
      <c r="V15" s="231"/>
      <c r="W15" s="232"/>
      <c r="X15" s="230" t="s">
        <v>92</v>
      </c>
      <c r="Y15" s="231"/>
      <c r="Z15" s="231"/>
      <c r="AA15" s="232"/>
      <c r="AB15" s="75"/>
    </row>
    <row r="16" spans="1:28" s="76" customFormat="1" ht="12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252"/>
      <c r="U16" s="234"/>
      <c r="V16" s="234"/>
      <c r="W16" s="235"/>
      <c r="X16" s="233"/>
      <c r="Y16" s="234"/>
      <c r="Z16" s="234"/>
      <c r="AA16" s="235"/>
      <c r="AB16" s="75"/>
    </row>
    <row r="17" spans="1:28" s="76" customFormat="1" ht="12.75" customHeight="1">
      <c r="A17" s="78" t="s">
        <v>94</v>
      </c>
      <c r="B17" s="245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08"/>
      <c r="U17" s="209"/>
      <c r="V17" s="209"/>
      <c r="W17" s="210"/>
      <c r="X17" s="208"/>
      <c r="Y17" s="209"/>
      <c r="Z17" s="209"/>
      <c r="AA17" s="210"/>
      <c r="AB17" s="81"/>
    </row>
    <row r="18" spans="1:28" s="76" customFormat="1" ht="12">
      <c r="A18" s="82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08"/>
      <c r="U18" s="209"/>
      <c r="V18" s="209"/>
      <c r="W18" s="210"/>
      <c r="X18" s="208"/>
      <c r="Y18" s="209"/>
      <c r="Z18" s="209"/>
      <c r="AA18" s="210"/>
      <c r="AB18" s="81"/>
    </row>
    <row r="19" spans="1:28" s="76" customFormat="1" ht="6" customHeight="1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208"/>
      <c r="U19" s="209"/>
      <c r="V19" s="209"/>
      <c r="W19" s="210"/>
      <c r="X19" s="208"/>
      <c r="Y19" s="209"/>
      <c r="Z19" s="209"/>
      <c r="AA19" s="210"/>
      <c r="AB19" s="80"/>
    </row>
    <row r="20" spans="1:28" s="76" customFormat="1" ht="12" customHeight="1">
      <c r="A20" s="88" t="s">
        <v>96</v>
      </c>
      <c r="B20" s="268" t="s">
        <v>149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08"/>
      <c r="U20" s="209"/>
      <c r="V20" s="209"/>
      <c r="W20" s="210"/>
      <c r="X20" s="208"/>
      <c r="Y20" s="209"/>
      <c r="Z20" s="209"/>
      <c r="AA20" s="210"/>
      <c r="AB20" s="80"/>
    </row>
    <row r="21" spans="1:28" s="76" customFormat="1" ht="12" customHeight="1">
      <c r="A21" s="8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70">
        <f>IF('Anteil Eigenproduktion'!G19&gt;0,'Anteil Eigenproduktion'!I13,'Anteil Eigenproduktion'!G45)</f>
        <v>0</v>
      </c>
      <c r="U21" s="271"/>
      <c r="V21" s="271"/>
      <c r="W21" s="272"/>
      <c r="X21" s="270">
        <f>IF('Anteil Eigenproduktion'!H19&gt;0,'Anteil Eigenproduktion'!J13,'Anteil Eigenproduktion'!H45)</f>
        <v>0</v>
      </c>
      <c r="Y21" s="271"/>
      <c r="Z21" s="271"/>
      <c r="AA21" s="272"/>
      <c r="AB21" s="80"/>
    </row>
    <row r="22" spans="1:28" s="76" customFormat="1" ht="6" customHeight="1">
      <c r="A22" s="82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208"/>
      <c r="U22" s="209"/>
      <c r="V22" s="209"/>
      <c r="W22" s="210"/>
      <c r="X22" s="208"/>
      <c r="Y22" s="209"/>
      <c r="Z22" s="209"/>
      <c r="AA22" s="210"/>
      <c r="AB22" s="80"/>
    </row>
    <row r="23" spans="1:28" s="76" customFormat="1" ht="12">
      <c r="A23" s="82" t="s">
        <v>97</v>
      </c>
      <c r="B23" s="259" t="s">
        <v>98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27"/>
      <c r="U23" s="228"/>
      <c r="V23" s="228"/>
      <c r="W23" s="229"/>
      <c r="X23" s="227"/>
      <c r="Y23" s="228"/>
      <c r="Z23" s="228"/>
      <c r="AA23" s="229"/>
      <c r="AB23" s="80"/>
    </row>
    <row r="24" spans="1:28" s="76" customFormat="1" ht="6" customHeight="1">
      <c r="A24" s="8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6"/>
      <c r="S24" s="87"/>
      <c r="T24" s="208"/>
      <c r="U24" s="209"/>
      <c r="V24" s="209"/>
      <c r="W24" s="210"/>
      <c r="X24" s="208"/>
      <c r="Y24" s="209"/>
      <c r="Z24" s="209"/>
      <c r="AA24" s="210"/>
      <c r="AB24" s="80"/>
    </row>
    <row r="25" spans="1:28" s="76" customFormat="1" ht="12">
      <c r="A25" s="91"/>
      <c r="B25" s="221" t="s">
        <v>124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74"/>
      <c r="S25" s="275"/>
      <c r="T25" s="218">
        <f>T21+T23</f>
        <v>0</v>
      </c>
      <c r="U25" s="219"/>
      <c r="V25" s="219"/>
      <c r="W25" s="220" t="e">
        <f>SUM(#REF!+#REF!+W23)</f>
        <v>#REF!</v>
      </c>
      <c r="X25" s="218">
        <f>X21+X23</f>
        <v>0</v>
      </c>
      <c r="Y25" s="219"/>
      <c r="Z25" s="219"/>
      <c r="AA25" s="220" t="e">
        <f>SUM(#REF!+#REF!+AA23)</f>
        <v>#REF!</v>
      </c>
      <c r="AB25" s="92"/>
    </row>
    <row r="26" spans="1:28" s="76" customFormat="1" ht="6" customHeight="1">
      <c r="A26" s="8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86"/>
      <c r="S26" s="87"/>
      <c r="T26" s="208"/>
      <c r="U26" s="209"/>
      <c r="V26" s="209"/>
      <c r="W26" s="210"/>
      <c r="X26" s="208"/>
      <c r="Y26" s="209"/>
      <c r="Z26" s="209"/>
      <c r="AA26" s="210"/>
      <c r="AB26" s="80"/>
    </row>
    <row r="27" spans="1:28" s="76" customFormat="1" ht="12" customHeight="1">
      <c r="A27" s="78" t="s">
        <v>100</v>
      </c>
      <c r="B27" s="276" t="s">
        <v>148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48"/>
      <c r="T27" s="208"/>
      <c r="U27" s="209"/>
      <c r="V27" s="209"/>
      <c r="W27" s="210"/>
      <c r="X27" s="208"/>
      <c r="Y27" s="209"/>
      <c r="Z27" s="209"/>
      <c r="AA27" s="210"/>
      <c r="AB27" s="80"/>
    </row>
    <row r="28" spans="1:28" s="76" customFormat="1" ht="12">
      <c r="A28" s="82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48"/>
      <c r="T28" s="208"/>
      <c r="U28" s="209"/>
      <c r="V28" s="209"/>
      <c r="W28" s="210"/>
      <c r="X28" s="208"/>
      <c r="Y28" s="209"/>
      <c r="Z28" s="209"/>
      <c r="AA28" s="210"/>
      <c r="AB28" s="80"/>
    </row>
    <row r="29" spans="1:28" s="76" customFormat="1" ht="13.5" customHeight="1">
      <c r="A29" s="82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48"/>
      <c r="T29" s="208"/>
      <c r="U29" s="209"/>
      <c r="V29" s="209"/>
      <c r="W29" s="210"/>
      <c r="X29" s="208"/>
      <c r="Y29" s="209"/>
      <c r="Z29" s="209"/>
      <c r="AA29" s="210"/>
      <c r="AB29" s="80"/>
    </row>
    <row r="30" spans="1:28" s="76" customFormat="1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208"/>
      <c r="U30" s="209"/>
      <c r="V30" s="209"/>
      <c r="W30" s="210"/>
      <c r="X30" s="208"/>
      <c r="Y30" s="209"/>
      <c r="Z30" s="209"/>
      <c r="AA30" s="210"/>
      <c r="AB30" s="80"/>
    </row>
    <row r="31" spans="1:28" s="76" customFormat="1" ht="12" customHeight="1">
      <c r="A31" s="82" t="s">
        <v>101</v>
      </c>
      <c r="B31" s="273" t="s">
        <v>152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  <c r="T31" s="208"/>
      <c r="U31" s="209"/>
      <c r="V31" s="209"/>
      <c r="W31" s="210"/>
      <c r="X31" s="208"/>
      <c r="Y31" s="209"/>
      <c r="Z31" s="209"/>
      <c r="AA31" s="210"/>
      <c r="AB31" s="80"/>
    </row>
    <row r="32" spans="1:28" s="76" customFormat="1" ht="13.5" customHeight="1">
      <c r="A32" s="82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08"/>
      <c r="U32" s="209"/>
      <c r="V32" s="209"/>
      <c r="W32" s="210"/>
      <c r="X32" s="208"/>
      <c r="Y32" s="209"/>
      <c r="Z32" s="209"/>
      <c r="AA32" s="210"/>
      <c r="AB32" s="80"/>
    </row>
    <row r="33" spans="1:28" s="76" customFormat="1" ht="12" customHeight="1">
      <c r="A33" s="82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179"/>
      <c r="T33" s="264">
        <f>IF('Anteil Eigenproduktion'!G19&gt;0,'Anteil Eigenproduktion'!K13,'Anteil Eigenproduktion'!G47)</f>
        <v>0</v>
      </c>
      <c r="U33" s="265"/>
      <c r="V33" s="265"/>
      <c r="W33" s="266"/>
      <c r="X33" s="264">
        <f>IF('Anteil Eigenproduktion'!H19&gt;0,'Anteil Eigenproduktion'!L13,'Anteil Eigenproduktion'!H47)</f>
        <v>0</v>
      </c>
      <c r="Y33" s="265"/>
      <c r="Z33" s="265"/>
      <c r="AA33" s="266"/>
      <c r="AB33" s="80"/>
    </row>
    <row r="34" spans="1:28" s="76" customFormat="1" ht="6" customHeight="1">
      <c r="A34" s="8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208"/>
      <c r="U34" s="209"/>
      <c r="V34" s="209"/>
      <c r="W34" s="210"/>
      <c r="X34" s="208"/>
      <c r="Y34" s="209"/>
      <c r="Z34" s="209"/>
      <c r="AA34" s="210"/>
      <c r="AB34" s="80"/>
    </row>
    <row r="35" spans="1:28" s="76" customFormat="1" ht="12" customHeight="1">
      <c r="A35" s="82" t="s">
        <v>103</v>
      </c>
      <c r="B35" s="261" t="s">
        <v>102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08"/>
      <c r="U35" s="209"/>
      <c r="V35" s="209"/>
      <c r="W35" s="210"/>
      <c r="X35" s="208"/>
      <c r="Y35" s="209"/>
      <c r="Z35" s="209"/>
      <c r="AA35" s="210"/>
      <c r="AB35" s="80"/>
    </row>
    <row r="36" spans="1:29" s="76" customFormat="1" ht="12">
      <c r="A36" s="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27"/>
      <c r="U36" s="228"/>
      <c r="V36" s="228"/>
      <c r="W36" s="229"/>
      <c r="X36" s="227"/>
      <c r="Y36" s="228"/>
      <c r="Z36" s="228"/>
      <c r="AA36" s="229"/>
      <c r="AB36" s="80"/>
      <c r="AC36" s="95"/>
    </row>
    <row r="37" spans="1:28" s="76" customFormat="1" ht="6" customHeight="1">
      <c r="A37" s="9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96"/>
      <c r="S37" s="97"/>
      <c r="T37" s="208"/>
      <c r="U37" s="209"/>
      <c r="V37" s="209"/>
      <c r="W37" s="210"/>
      <c r="X37" s="208"/>
      <c r="Y37" s="209"/>
      <c r="Z37" s="209"/>
      <c r="AA37" s="210"/>
      <c r="AB37" s="80"/>
    </row>
    <row r="38" spans="1:28" s="76" customFormat="1" ht="14.25" customHeight="1">
      <c r="A38" s="82" t="s">
        <v>104</v>
      </c>
      <c r="B38" s="283" t="s">
        <v>153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5"/>
      <c r="T38" s="208"/>
      <c r="U38" s="209"/>
      <c r="V38" s="209"/>
      <c r="W38" s="210"/>
      <c r="X38" s="208"/>
      <c r="Y38" s="209"/>
      <c r="Z38" s="209"/>
      <c r="AA38" s="210"/>
      <c r="AB38" s="80"/>
    </row>
    <row r="39" spans="1:28" s="76" customFormat="1" ht="10.5" customHeight="1">
      <c r="A39" s="82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224"/>
      <c r="U39" s="225"/>
      <c r="V39" s="225"/>
      <c r="W39" s="226"/>
      <c r="X39" s="224"/>
      <c r="Y39" s="225"/>
      <c r="Z39" s="225"/>
      <c r="AA39" s="226"/>
      <c r="AB39" s="80"/>
    </row>
    <row r="40" spans="1:28" s="76" customFormat="1" ht="12" customHeight="1">
      <c r="A40" s="8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180"/>
      <c r="T40" s="227"/>
      <c r="U40" s="228"/>
      <c r="V40" s="228"/>
      <c r="W40" s="229"/>
      <c r="X40" s="227"/>
      <c r="Y40" s="228"/>
      <c r="Z40" s="228"/>
      <c r="AA40" s="229"/>
      <c r="AB40" s="80"/>
    </row>
    <row r="41" spans="1:28" s="76" customFormat="1" ht="6" customHeight="1">
      <c r="A41" s="9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6"/>
      <c r="S41" s="97"/>
      <c r="T41" s="208"/>
      <c r="U41" s="209"/>
      <c r="V41" s="209"/>
      <c r="W41" s="210"/>
      <c r="X41" s="208"/>
      <c r="Y41" s="209"/>
      <c r="Z41" s="209"/>
      <c r="AA41" s="210"/>
      <c r="AB41" s="80"/>
    </row>
    <row r="42" spans="1:28" s="76" customFormat="1" ht="12" customHeight="1">
      <c r="A42" s="190" t="s">
        <v>154</v>
      </c>
      <c r="B42" s="279" t="s">
        <v>155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183"/>
      <c r="U42" s="184"/>
      <c r="V42" s="184"/>
      <c r="W42" s="185"/>
      <c r="X42" s="183"/>
      <c r="Y42" s="184"/>
      <c r="Z42" s="184"/>
      <c r="AA42" s="185"/>
      <c r="AB42" s="80"/>
    </row>
    <row r="43" spans="1:28" s="76" customFormat="1" ht="12" customHeight="1">
      <c r="A43" s="19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80"/>
      <c r="T43" s="227"/>
      <c r="U43" s="228"/>
      <c r="V43" s="228"/>
      <c r="W43" s="229"/>
      <c r="X43" s="227"/>
      <c r="Y43" s="228"/>
      <c r="Z43" s="228"/>
      <c r="AA43" s="229"/>
      <c r="AB43" s="80"/>
    </row>
    <row r="44" spans="1:28" s="76" customFormat="1" ht="6" customHeight="1">
      <c r="A44" s="8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8"/>
      <c r="S44" s="99"/>
      <c r="T44" s="208"/>
      <c r="U44" s="209"/>
      <c r="V44" s="209"/>
      <c r="W44" s="210"/>
      <c r="X44" s="208"/>
      <c r="Y44" s="209"/>
      <c r="Z44" s="209"/>
      <c r="AA44" s="210"/>
      <c r="AB44" s="80"/>
    </row>
    <row r="45" spans="1:28" s="76" customFormat="1" ht="14.25">
      <c r="A45" s="91"/>
      <c r="B45" s="221" t="s">
        <v>151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23"/>
      <c r="T45" s="218">
        <f>T33+T36+T40+T43</f>
        <v>0</v>
      </c>
      <c r="U45" s="219"/>
      <c r="V45" s="219"/>
      <c r="W45" s="220"/>
      <c r="X45" s="218">
        <f>X33+X36+X40+X43</f>
        <v>0</v>
      </c>
      <c r="Y45" s="219"/>
      <c r="Z45" s="219"/>
      <c r="AA45" s="220"/>
      <c r="AB45" s="92"/>
    </row>
    <row r="46" spans="1:28" s="105" customFormat="1" ht="6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98"/>
      <c r="S46" s="102"/>
      <c r="T46" s="81"/>
      <c r="U46" s="103"/>
      <c r="V46" s="103"/>
      <c r="W46" s="81"/>
      <c r="X46" s="103"/>
      <c r="Y46" s="103"/>
      <c r="Z46" s="81"/>
      <c r="AA46" s="104"/>
      <c r="AB46" s="81"/>
    </row>
    <row r="47" s="76" customFormat="1" ht="12">
      <c r="A47" s="78" t="s">
        <v>106</v>
      </c>
    </row>
    <row r="48" s="66" customFormat="1" ht="13.5">
      <c r="A48" s="106"/>
    </row>
    <row r="49" spans="1:28" ht="24.75" customHeight="1">
      <c r="A49" s="106" t="s">
        <v>107</v>
      </c>
      <c r="B49" s="258" t="s">
        <v>123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</row>
    <row r="50" spans="1:28" ht="25.5" customHeight="1">
      <c r="A50" s="107" t="s">
        <v>108</v>
      </c>
      <c r="B50" s="258" t="s">
        <v>140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</row>
    <row r="51" spans="1:28" ht="14.25">
      <c r="A51" s="107" t="s">
        <v>108</v>
      </c>
      <c r="B51" s="217" t="s">
        <v>109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</row>
    <row r="52" spans="1:28" s="76" customFormat="1" ht="12" customHeight="1">
      <c r="A52" s="107" t="s">
        <v>108</v>
      </c>
      <c r="B52" s="217" t="s">
        <v>110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</row>
    <row r="53" spans="1:28" s="76" customFormat="1" ht="12" customHeight="1">
      <c r="A53" s="10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</row>
    <row r="54" spans="1:28" ht="14.25" customHeight="1">
      <c r="A54" s="107" t="s">
        <v>108</v>
      </c>
      <c r="B54" s="267" t="s">
        <v>111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1:28" ht="9.75" customHeight="1">
      <c r="A55" s="109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1:28" s="76" customFormat="1" ht="12" customHeight="1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76" customFormat="1" ht="12">
      <c r="A57" s="263" t="s">
        <v>156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28" s="76" customFormat="1" ht="12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</row>
    <row r="59" spans="1:22" s="76" customFormat="1" ht="5.25" customHeight="1">
      <c r="A59" s="94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18" ht="14.25">
      <c r="B60" s="110"/>
      <c r="R60" s="110"/>
    </row>
    <row r="62" spans="2:27" ht="14.25">
      <c r="B62" s="257"/>
      <c r="C62" s="257"/>
      <c r="D62" s="257"/>
      <c r="E62" s="257"/>
      <c r="F62" s="257"/>
      <c r="G62" s="257"/>
      <c r="H62" s="73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2:18" ht="14.25">
      <c r="B63" s="110" t="s">
        <v>19</v>
      </c>
      <c r="R63" s="110" t="s">
        <v>112</v>
      </c>
    </row>
    <row r="64" spans="1:28" ht="14.25">
      <c r="A64" s="9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14.25">
      <c r="A65" s="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4.25">
      <c r="A66" s="94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ht="14.25">
      <c r="A67" s="9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ht="14.25">
      <c r="A68" s="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ht="14.25">
      <c r="A69" s="94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ht="14.25">
      <c r="A70" s="94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ht="14.25">
      <c r="A71" s="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</sheetData>
  <sheetProtection password="E193" sheet="1"/>
  <mergeCells count="91">
    <mergeCell ref="B62:G62"/>
    <mergeCell ref="B49:AB49"/>
    <mergeCell ref="B50:AB50"/>
    <mergeCell ref="B51:AB51"/>
    <mergeCell ref="B52:AB53"/>
    <mergeCell ref="B54:AB55"/>
    <mergeCell ref="A57:AB58"/>
    <mergeCell ref="T44:W44"/>
    <mergeCell ref="X44:AA44"/>
    <mergeCell ref="B45:Q45"/>
    <mergeCell ref="R45:S45"/>
    <mergeCell ref="T45:W45"/>
    <mergeCell ref="X45:AA45"/>
    <mergeCell ref="B40:R40"/>
    <mergeCell ref="T40:W40"/>
    <mergeCell ref="X40:AA40"/>
    <mergeCell ref="T41:W41"/>
    <mergeCell ref="X41:AA41"/>
    <mergeCell ref="B42:S43"/>
    <mergeCell ref="T43:W43"/>
    <mergeCell ref="X43:AA43"/>
    <mergeCell ref="T37:W37"/>
    <mergeCell ref="X37:AA37"/>
    <mergeCell ref="B38:S39"/>
    <mergeCell ref="T38:W38"/>
    <mergeCell ref="X38:AA38"/>
    <mergeCell ref="T39:W39"/>
    <mergeCell ref="X39:AA39"/>
    <mergeCell ref="B33:R33"/>
    <mergeCell ref="T33:W33"/>
    <mergeCell ref="X33:AA33"/>
    <mergeCell ref="T34:W34"/>
    <mergeCell ref="X34:AA34"/>
    <mergeCell ref="B35:S36"/>
    <mergeCell ref="T35:W35"/>
    <mergeCell ref="X35:AA35"/>
    <mergeCell ref="T36:W36"/>
    <mergeCell ref="X36:AA36"/>
    <mergeCell ref="T30:W30"/>
    <mergeCell ref="X30:AA30"/>
    <mergeCell ref="B31:S32"/>
    <mergeCell ref="T31:W31"/>
    <mergeCell ref="X31:AA31"/>
    <mergeCell ref="T32:W32"/>
    <mergeCell ref="X32:AA32"/>
    <mergeCell ref="T26:W26"/>
    <mergeCell ref="X26:AA26"/>
    <mergeCell ref="B27:S29"/>
    <mergeCell ref="T27:W27"/>
    <mergeCell ref="X27:AA27"/>
    <mergeCell ref="T28:W28"/>
    <mergeCell ref="X28:AA28"/>
    <mergeCell ref="T29:W29"/>
    <mergeCell ref="X29:AA29"/>
    <mergeCell ref="B23:S23"/>
    <mergeCell ref="T23:W23"/>
    <mergeCell ref="X23:AA23"/>
    <mergeCell ref="T24:W24"/>
    <mergeCell ref="X24:AA24"/>
    <mergeCell ref="B25:Q25"/>
    <mergeCell ref="R25:S25"/>
    <mergeCell ref="T25:W25"/>
    <mergeCell ref="X25:AA25"/>
    <mergeCell ref="B20:S21"/>
    <mergeCell ref="T20:W20"/>
    <mergeCell ref="X20:AA20"/>
    <mergeCell ref="T21:W21"/>
    <mergeCell ref="X21:AA21"/>
    <mergeCell ref="T22:W22"/>
    <mergeCell ref="X22:AA22"/>
    <mergeCell ref="B17:S18"/>
    <mergeCell ref="T17:W17"/>
    <mergeCell ref="X17:AA17"/>
    <mergeCell ref="T18:W18"/>
    <mergeCell ref="X18:AA18"/>
    <mergeCell ref="T19:W19"/>
    <mergeCell ref="X19:AA19"/>
    <mergeCell ref="G10:AA10"/>
    <mergeCell ref="A13:S16"/>
    <mergeCell ref="T13:AA13"/>
    <mergeCell ref="T14:AA14"/>
    <mergeCell ref="T15:W15"/>
    <mergeCell ref="X15:AA15"/>
    <mergeCell ref="T16:W16"/>
    <mergeCell ref="X16:AA16"/>
    <mergeCell ref="A1:C1"/>
    <mergeCell ref="A4:AA4"/>
    <mergeCell ref="L7:O7"/>
    <mergeCell ref="P7:Q7"/>
    <mergeCell ref="R7:AA7"/>
    <mergeCell ref="R8:AA8"/>
  </mergeCells>
  <printOptions/>
  <pageMargins left="0.7874015748031497" right="0.5905511811023623" top="0.3937007874015748" bottom="0.1968503937007874" header="0.5118110236220472" footer="0.11811023622047245"/>
  <pageSetup fitToHeight="1" fitToWidth="1" horizontalDpi="600" verticalDpi="600" orientation="portrait" paperSize="9" scale="96" r:id="rId3"/>
  <headerFooter alignWithMargins="0">
    <oddHeader>&amp;R&amp;9&amp;A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E102"/>
  <sheetViews>
    <sheetView showGridLines="0" showZeros="0" zoomScalePageLayoutView="0" workbookViewId="0" topLeftCell="A25">
      <selection activeCell="B38" sqref="B38:Q38"/>
    </sheetView>
  </sheetViews>
  <sheetFormatPr defaultColWidth="12.57421875" defaultRowHeight="12.75"/>
  <cols>
    <col min="1" max="1" width="3.28125" style="63" customWidth="1"/>
    <col min="2" max="17" width="3.28125" style="62" customWidth="1"/>
    <col min="18" max="18" width="4.7109375" style="62" customWidth="1"/>
    <col min="19" max="29" width="3.28125" style="62" customWidth="1"/>
    <col min="30" max="16384" width="12.57421875" style="62" customWidth="1"/>
  </cols>
  <sheetData>
    <row r="1" spans="1:4" ht="14.25">
      <c r="A1" s="207" t="s">
        <v>84</v>
      </c>
      <c r="B1" s="207"/>
      <c r="C1" s="207"/>
      <c r="D1" s="61" t="s">
        <v>147</v>
      </c>
    </row>
    <row r="2" ht="14.25">
      <c r="D2" s="61" t="s">
        <v>85</v>
      </c>
    </row>
    <row r="3" ht="7.5" customHeight="1"/>
    <row r="4" spans="1:29" ht="24" customHeight="1" thickBot="1">
      <c r="A4" s="212">
        <f>'Blatt 1'!A4:AA4</f>
        <v>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</row>
    <row r="5" spans="1:12" ht="14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7.5" customHeight="1"/>
    <row r="7" spans="2:29" ht="14.2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236"/>
      <c r="M7" s="236"/>
      <c r="N7" s="236"/>
      <c r="O7" s="236"/>
      <c r="P7" s="216"/>
      <c r="Q7" s="216"/>
      <c r="S7" s="317" t="s">
        <v>87</v>
      </c>
      <c r="T7" s="317"/>
      <c r="U7" s="317"/>
      <c r="V7" s="317"/>
      <c r="W7" s="317"/>
      <c r="X7" s="317"/>
      <c r="Y7" s="317"/>
      <c r="Z7" s="317"/>
      <c r="AA7" s="317"/>
      <c r="AB7" s="317"/>
      <c r="AC7" s="317"/>
    </row>
    <row r="8" spans="1:29" ht="24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70"/>
      <c r="L8" s="70"/>
      <c r="M8" s="71"/>
      <c r="N8" s="71"/>
      <c r="O8" s="71"/>
      <c r="P8" s="72"/>
      <c r="Q8" s="71"/>
      <c r="S8" s="318">
        <f>'Blatt 1'!R8</f>
        <v>0</v>
      </c>
      <c r="T8" s="318"/>
      <c r="U8" s="318"/>
      <c r="V8" s="318"/>
      <c r="W8" s="318"/>
      <c r="X8" s="318"/>
      <c r="Y8" s="318"/>
      <c r="Z8" s="318"/>
      <c r="AA8" s="318"/>
      <c r="AB8" s="318"/>
      <c r="AC8" s="318"/>
    </row>
    <row r="9" ht="14.25">
      <c r="G9" s="74"/>
    </row>
    <row r="10" ht="7.5" customHeight="1"/>
    <row r="11" spans="1:29" s="76" customFormat="1" ht="14.25" customHeight="1">
      <c r="A11" s="253" t="s">
        <v>93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S11" s="304" t="s">
        <v>89</v>
      </c>
      <c r="T11" s="305"/>
      <c r="U11" s="305"/>
      <c r="V11" s="305"/>
      <c r="W11" s="305"/>
      <c r="X11" s="305"/>
      <c r="Y11" s="305"/>
      <c r="Z11" s="306"/>
      <c r="AA11" s="309" t="s">
        <v>118</v>
      </c>
      <c r="AB11" s="310"/>
      <c r="AC11" s="310"/>
    </row>
    <row r="12" spans="1:29" s="76" customFormat="1" ht="24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  <c r="R12" s="113" t="s">
        <v>113</v>
      </c>
      <c r="S12" s="307" t="s">
        <v>90</v>
      </c>
      <c r="T12" s="216"/>
      <c r="U12" s="216"/>
      <c r="V12" s="216"/>
      <c r="W12" s="216"/>
      <c r="X12" s="216"/>
      <c r="Y12" s="216"/>
      <c r="Z12" s="308"/>
      <c r="AA12" s="309"/>
      <c r="AB12" s="310"/>
      <c r="AC12" s="310"/>
    </row>
    <row r="13" spans="1:29" s="76" customFormat="1" ht="1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S13" s="230" t="s">
        <v>91</v>
      </c>
      <c r="T13" s="231"/>
      <c r="U13" s="231"/>
      <c r="V13" s="232"/>
      <c r="W13" s="230" t="s">
        <v>92</v>
      </c>
      <c r="X13" s="231"/>
      <c r="Y13" s="231"/>
      <c r="Z13" s="232"/>
      <c r="AA13" s="309"/>
      <c r="AB13" s="310"/>
      <c r="AC13" s="310"/>
    </row>
    <row r="14" spans="1:29" s="76" customFormat="1" ht="12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  <c r="R14" s="114"/>
      <c r="S14" s="233">
        <f>'Blatt 1'!T16</f>
        <v>0</v>
      </c>
      <c r="T14" s="234"/>
      <c r="U14" s="234"/>
      <c r="V14" s="235"/>
      <c r="W14" s="233">
        <f>'Blatt 1'!X16</f>
        <v>0</v>
      </c>
      <c r="X14" s="234"/>
      <c r="Y14" s="234"/>
      <c r="Z14" s="235"/>
      <c r="AA14" s="311"/>
      <c r="AB14" s="312"/>
      <c r="AC14" s="312"/>
    </row>
    <row r="15" spans="1:29" s="76" customFormat="1" ht="12.75" customHeight="1">
      <c r="A15" s="115" t="s">
        <v>94</v>
      </c>
      <c r="B15" s="313" t="s">
        <v>114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16"/>
      <c r="S15" s="117"/>
      <c r="T15" s="117"/>
      <c r="U15" s="117"/>
      <c r="V15" s="118"/>
      <c r="W15" s="117"/>
      <c r="X15" s="117"/>
      <c r="Y15" s="117"/>
      <c r="Z15" s="118"/>
      <c r="AA15" s="119"/>
      <c r="AB15" s="119"/>
      <c r="AC15" s="119"/>
    </row>
    <row r="16" spans="1:29" s="76" customFormat="1" ht="14.25">
      <c r="A16" s="88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120"/>
      <c r="S16" s="117"/>
      <c r="T16" s="117"/>
      <c r="U16" s="117"/>
      <c r="V16" s="121"/>
      <c r="W16" s="122"/>
      <c r="X16" s="121"/>
      <c r="Y16" s="117"/>
      <c r="Z16" s="118"/>
      <c r="AA16" s="117"/>
      <c r="AB16" s="117"/>
      <c r="AC16" s="119"/>
    </row>
    <row r="17" spans="1:29" s="129" customFormat="1" ht="12">
      <c r="A17" s="123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120"/>
      <c r="S17" s="125"/>
      <c r="T17" s="125"/>
      <c r="U17" s="125"/>
      <c r="V17" s="125"/>
      <c r="W17" s="126"/>
      <c r="X17" s="127"/>
      <c r="Y17" s="127"/>
      <c r="Z17" s="128"/>
      <c r="AA17" s="125"/>
      <c r="AB17" s="125"/>
      <c r="AC17" s="125"/>
    </row>
    <row r="18" spans="1:29" s="76" customFormat="1" ht="6" customHeight="1">
      <c r="A18" s="88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0"/>
      <c r="S18" s="80"/>
      <c r="T18" s="80"/>
      <c r="U18" s="130"/>
      <c r="V18" s="131"/>
      <c r="W18" s="79"/>
      <c r="X18" s="80"/>
      <c r="Y18" s="130"/>
      <c r="Z18" s="131"/>
      <c r="AA18" s="79"/>
      <c r="AB18" s="132"/>
      <c r="AC18" s="132"/>
    </row>
    <row r="19" spans="1:29" s="76" customFormat="1" ht="12">
      <c r="A19" s="88"/>
      <c r="B19" s="288">
        <f>'Blatt 1'!G10</f>
        <v>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9"/>
      <c r="R19" s="133">
        <v>1</v>
      </c>
      <c r="S19" s="290">
        <f>'Blatt 1'!T25</f>
        <v>0</v>
      </c>
      <c r="T19" s="290"/>
      <c r="U19" s="290"/>
      <c r="V19" s="291"/>
      <c r="W19" s="290">
        <f>'Blatt 1'!X25</f>
        <v>0</v>
      </c>
      <c r="X19" s="290"/>
      <c r="Y19" s="290"/>
      <c r="Z19" s="291"/>
      <c r="AA19" s="299"/>
      <c r="AB19" s="300"/>
      <c r="AC19" s="300"/>
    </row>
    <row r="20" spans="1:29" s="76" customFormat="1" ht="6" customHeight="1">
      <c r="A20" s="88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3"/>
      <c r="S20" s="80"/>
      <c r="T20" s="80"/>
      <c r="U20" s="130"/>
      <c r="V20" s="131"/>
      <c r="W20" s="79"/>
      <c r="X20" s="80"/>
      <c r="Y20" s="130"/>
      <c r="Z20" s="131"/>
      <c r="AA20" s="208"/>
      <c r="AB20" s="209"/>
      <c r="AC20" s="209"/>
    </row>
    <row r="21" spans="1:29" s="76" customFormat="1" ht="14.25" customHeight="1">
      <c r="A21" s="88"/>
      <c r="B21" s="288">
        <f>'Blatt 2'!G10</f>
        <v>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133">
        <v>2</v>
      </c>
      <c r="S21" s="265">
        <f>'Blatt 2'!T25</f>
        <v>0</v>
      </c>
      <c r="T21" s="265"/>
      <c r="U21" s="265"/>
      <c r="V21" s="266"/>
      <c r="W21" s="264">
        <f>'Blatt 2'!X25</f>
        <v>0</v>
      </c>
      <c r="X21" s="265"/>
      <c r="Y21" s="265"/>
      <c r="Z21" s="266"/>
      <c r="AA21" s="208"/>
      <c r="AB21" s="209"/>
      <c r="AC21" s="209"/>
    </row>
    <row r="22" spans="1:29" s="76" customFormat="1" ht="6" customHeight="1">
      <c r="A22" s="88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3"/>
      <c r="S22" s="80"/>
      <c r="T22" s="80"/>
      <c r="U22" s="130"/>
      <c r="V22" s="131"/>
      <c r="W22" s="79"/>
      <c r="X22" s="80"/>
      <c r="Y22" s="130"/>
      <c r="Z22" s="131"/>
      <c r="AA22" s="208"/>
      <c r="AB22" s="209"/>
      <c r="AC22" s="209"/>
    </row>
    <row r="23" spans="1:29" s="76" customFormat="1" ht="14.25" customHeight="1">
      <c r="A23" s="88"/>
      <c r="B23" s="288">
        <f>'Blatt 3'!G10</f>
        <v>0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9"/>
      <c r="R23" s="133">
        <v>3</v>
      </c>
      <c r="S23" s="265">
        <f>'Blatt 3'!T25</f>
        <v>0</v>
      </c>
      <c r="T23" s="265"/>
      <c r="U23" s="265"/>
      <c r="V23" s="266"/>
      <c r="W23" s="264">
        <f>'Blatt 3'!X25</f>
        <v>0</v>
      </c>
      <c r="X23" s="265"/>
      <c r="Y23" s="265"/>
      <c r="Z23" s="266"/>
      <c r="AA23" s="208"/>
      <c r="AB23" s="209"/>
      <c r="AC23" s="209"/>
    </row>
    <row r="24" spans="1:29" s="76" customFormat="1" ht="6" customHeight="1">
      <c r="A24" s="88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3"/>
      <c r="S24" s="80"/>
      <c r="T24" s="80"/>
      <c r="U24" s="130"/>
      <c r="V24" s="131"/>
      <c r="W24" s="79"/>
      <c r="X24" s="80"/>
      <c r="Y24" s="130"/>
      <c r="Z24" s="131"/>
      <c r="AA24" s="208"/>
      <c r="AB24" s="209"/>
      <c r="AC24" s="209"/>
    </row>
    <row r="25" spans="1:29" s="76" customFormat="1" ht="14.25" customHeight="1">
      <c r="A25" s="88"/>
      <c r="B25" s="288">
        <f>'Blatt 4'!G10</f>
        <v>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9"/>
      <c r="R25" s="133">
        <v>4</v>
      </c>
      <c r="S25" s="265">
        <f>'Blatt 4'!T25</f>
        <v>0</v>
      </c>
      <c r="T25" s="265"/>
      <c r="U25" s="265"/>
      <c r="V25" s="266"/>
      <c r="W25" s="264">
        <f>'Blatt 4'!X25</f>
        <v>0</v>
      </c>
      <c r="X25" s="265"/>
      <c r="Y25" s="265"/>
      <c r="Z25" s="266"/>
      <c r="AA25" s="208"/>
      <c r="AB25" s="209"/>
      <c r="AC25" s="209"/>
    </row>
    <row r="26" spans="1:29" s="76" customFormat="1" ht="6" customHeight="1">
      <c r="A26" s="88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3"/>
      <c r="S26" s="80"/>
      <c r="T26" s="80"/>
      <c r="U26" s="130"/>
      <c r="V26" s="131"/>
      <c r="W26" s="79"/>
      <c r="X26" s="80"/>
      <c r="Y26" s="130"/>
      <c r="Z26" s="131"/>
      <c r="AA26" s="208"/>
      <c r="AB26" s="209"/>
      <c r="AC26" s="209"/>
    </row>
    <row r="27" spans="1:29" s="76" customFormat="1" ht="14.25" customHeight="1">
      <c r="A27" s="88"/>
      <c r="B27" s="286">
        <f>'Blatt 5'!G10</f>
        <v>0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7"/>
      <c r="R27" s="133">
        <v>5</v>
      </c>
      <c r="S27" s="265">
        <f>'Blatt 5'!T25</f>
        <v>0</v>
      </c>
      <c r="T27" s="265"/>
      <c r="U27" s="265"/>
      <c r="V27" s="266"/>
      <c r="W27" s="264">
        <f>'Blatt 5'!X25</f>
        <v>0</v>
      </c>
      <c r="X27" s="265"/>
      <c r="Y27" s="265"/>
      <c r="Z27" s="266"/>
      <c r="AA27" s="208"/>
      <c r="AB27" s="209"/>
      <c r="AC27" s="209"/>
    </row>
    <row r="28" spans="1:29" s="76" customFormat="1" ht="6" customHeight="1">
      <c r="A28" s="88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3"/>
      <c r="S28" s="80"/>
      <c r="T28" s="80"/>
      <c r="U28" s="130"/>
      <c r="V28" s="131"/>
      <c r="W28" s="79"/>
      <c r="X28" s="80"/>
      <c r="Y28" s="130"/>
      <c r="Z28" s="131"/>
      <c r="AA28" s="79"/>
      <c r="AB28" s="132"/>
      <c r="AC28" s="132"/>
    </row>
    <row r="29" spans="1:29" s="76" customFormat="1" ht="12">
      <c r="A29" s="88"/>
      <c r="B29" s="302">
        <f>'Blatt 6'!G10</f>
        <v>0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3"/>
      <c r="R29" s="133">
        <v>6</v>
      </c>
      <c r="S29" s="265">
        <f>'Blatt 6'!T25</f>
        <v>0</v>
      </c>
      <c r="T29" s="265"/>
      <c r="U29" s="265"/>
      <c r="V29" s="266"/>
      <c r="W29" s="264">
        <f>'Blatt 6'!X25</f>
        <v>0</v>
      </c>
      <c r="X29" s="265"/>
      <c r="Y29" s="265"/>
      <c r="Z29" s="266"/>
      <c r="AA29" s="208"/>
      <c r="AB29" s="209"/>
      <c r="AC29" s="209"/>
    </row>
    <row r="30" spans="1:29" s="76" customFormat="1" ht="5.25" customHeight="1">
      <c r="A30" s="8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0"/>
      <c r="S30" s="80"/>
      <c r="T30" s="80"/>
      <c r="U30" s="130"/>
      <c r="V30" s="131"/>
      <c r="W30" s="79"/>
      <c r="X30" s="80"/>
      <c r="Y30" s="130"/>
      <c r="Z30" s="131"/>
      <c r="AA30" s="79"/>
      <c r="AB30" s="132"/>
      <c r="AC30" s="132"/>
    </row>
    <row r="31" spans="1:29" s="76" customFormat="1" ht="15">
      <c r="A31" s="91"/>
      <c r="B31" s="221" t="s">
        <v>99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92"/>
      <c r="R31" s="135"/>
      <c r="S31" s="296">
        <f>SUM(S19:V30)</f>
        <v>0</v>
      </c>
      <c r="T31" s="296"/>
      <c r="U31" s="297"/>
      <c r="V31" s="298"/>
      <c r="W31" s="296">
        <f>SUM(W19:Z30)</f>
        <v>0</v>
      </c>
      <c r="X31" s="296"/>
      <c r="Y31" s="297"/>
      <c r="Z31" s="298"/>
      <c r="AA31" s="295">
        <f>AVERAGE(S31:Z31)</f>
        <v>0</v>
      </c>
      <c r="AB31" s="296"/>
      <c r="AC31" s="296"/>
    </row>
    <row r="32" spans="1:29" s="76" customFormat="1" ht="6" customHeight="1">
      <c r="A32" s="8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36"/>
      <c r="S32" s="80"/>
      <c r="T32" s="80"/>
      <c r="U32" s="130"/>
      <c r="V32" s="131"/>
      <c r="W32" s="79"/>
      <c r="X32" s="80"/>
      <c r="Y32" s="130"/>
      <c r="Z32" s="131"/>
      <c r="AA32" s="79"/>
      <c r="AB32" s="132"/>
      <c r="AC32" s="132"/>
    </row>
    <row r="33" spans="1:29" s="76" customFormat="1" ht="12" customHeight="1">
      <c r="A33" s="78" t="s">
        <v>100</v>
      </c>
      <c r="B33" s="319" t="s">
        <v>115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20"/>
      <c r="R33" s="137"/>
      <c r="S33" s="138"/>
      <c r="T33" s="138"/>
      <c r="U33" s="138"/>
      <c r="V33" s="118"/>
      <c r="W33" s="117"/>
      <c r="X33" s="117"/>
      <c r="Y33" s="117"/>
      <c r="Z33" s="118"/>
      <c r="AA33" s="117"/>
      <c r="AB33" s="117"/>
      <c r="AC33" s="119"/>
    </row>
    <row r="34" spans="1:29" s="76" customFormat="1" ht="12">
      <c r="A34" s="82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20"/>
      <c r="R34" s="137"/>
      <c r="S34" s="138"/>
      <c r="T34" s="138"/>
      <c r="U34" s="138"/>
      <c r="V34" s="118"/>
      <c r="W34" s="117"/>
      <c r="X34" s="117"/>
      <c r="Y34" s="117"/>
      <c r="Z34" s="118"/>
      <c r="AA34" s="119"/>
      <c r="AB34" s="119"/>
      <c r="AC34" s="119"/>
    </row>
    <row r="35" spans="1:31" s="76" customFormat="1" ht="24.75" customHeight="1">
      <c r="A35" s="82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20"/>
      <c r="R35" s="139"/>
      <c r="S35" s="117"/>
      <c r="T35" s="117"/>
      <c r="U35" s="117"/>
      <c r="V35" s="118"/>
      <c r="W35" s="117"/>
      <c r="X35" s="117"/>
      <c r="Y35" s="117"/>
      <c r="Z35" s="118"/>
      <c r="AA35" s="117"/>
      <c r="AB35" s="117"/>
      <c r="AC35" s="119"/>
      <c r="AE35" s="140"/>
    </row>
    <row r="36" spans="1:29" s="76" customFormat="1" ht="12">
      <c r="A36" s="88"/>
      <c r="B36" s="288">
        <f>'Blatt 1'!G10</f>
        <v>0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133">
        <v>1</v>
      </c>
      <c r="S36" s="290">
        <f>'Blatt 1'!T45</f>
        <v>0</v>
      </c>
      <c r="T36" s="290"/>
      <c r="U36" s="290"/>
      <c r="V36" s="291"/>
      <c r="W36" s="290">
        <f>'Blatt 1'!X45</f>
        <v>0</v>
      </c>
      <c r="X36" s="290"/>
      <c r="Y36" s="290"/>
      <c r="Z36" s="291"/>
      <c r="AA36" s="299"/>
      <c r="AB36" s="300"/>
      <c r="AC36" s="300"/>
    </row>
    <row r="37" spans="1:29" s="76" customFormat="1" ht="6" customHeight="1">
      <c r="A37" s="88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3"/>
      <c r="S37" s="80"/>
      <c r="T37" s="80"/>
      <c r="U37" s="130"/>
      <c r="V37" s="131"/>
      <c r="W37" s="79"/>
      <c r="X37" s="80"/>
      <c r="Y37" s="130"/>
      <c r="Z37" s="131"/>
      <c r="AA37" s="208"/>
      <c r="AB37" s="209"/>
      <c r="AC37" s="209"/>
    </row>
    <row r="38" spans="1:29" s="76" customFormat="1" ht="14.25" customHeight="1">
      <c r="A38" s="88"/>
      <c r="B38" s="288">
        <f>'Blatt 2'!G10</f>
        <v>0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133">
        <v>2</v>
      </c>
      <c r="S38" s="265">
        <f>'Blatt 2'!T45</f>
        <v>0</v>
      </c>
      <c r="T38" s="265"/>
      <c r="U38" s="265"/>
      <c r="V38" s="266"/>
      <c r="W38" s="264">
        <f>'Blatt 2'!X45</f>
        <v>0</v>
      </c>
      <c r="X38" s="265"/>
      <c r="Y38" s="265"/>
      <c r="Z38" s="266"/>
      <c r="AA38" s="208"/>
      <c r="AB38" s="209"/>
      <c r="AC38" s="209"/>
    </row>
    <row r="39" spans="1:29" s="76" customFormat="1" ht="6" customHeight="1">
      <c r="A39" s="88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3"/>
      <c r="S39" s="80"/>
      <c r="T39" s="80"/>
      <c r="U39" s="130"/>
      <c r="V39" s="131"/>
      <c r="W39" s="79"/>
      <c r="X39" s="80"/>
      <c r="Y39" s="130"/>
      <c r="Z39" s="131"/>
      <c r="AA39" s="208"/>
      <c r="AB39" s="209"/>
      <c r="AC39" s="209"/>
    </row>
    <row r="40" spans="1:29" s="76" customFormat="1" ht="14.25" customHeight="1">
      <c r="A40" s="88"/>
      <c r="B40" s="288">
        <f>'Blatt 3'!G10</f>
        <v>0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9"/>
      <c r="R40" s="133">
        <v>3</v>
      </c>
      <c r="S40" s="265">
        <f>'Blatt 3'!T45</f>
        <v>0</v>
      </c>
      <c r="T40" s="265"/>
      <c r="U40" s="265"/>
      <c r="V40" s="266"/>
      <c r="W40" s="264">
        <f>'Blatt 3'!X45</f>
        <v>0</v>
      </c>
      <c r="X40" s="265"/>
      <c r="Y40" s="265"/>
      <c r="Z40" s="266"/>
      <c r="AA40" s="208"/>
      <c r="AB40" s="209"/>
      <c r="AC40" s="209"/>
    </row>
    <row r="41" spans="1:29" s="76" customFormat="1" ht="6" customHeight="1">
      <c r="A41" s="88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3"/>
      <c r="S41" s="80"/>
      <c r="T41" s="80"/>
      <c r="U41" s="130"/>
      <c r="V41" s="131"/>
      <c r="W41" s="79"/>
      <c r="X41" s="80"/>
      <c r="Y41" s="130"/>
      <c r="Z41" s="131"/>
      <c r="AA41" s="208"/>
      <c r="AB41" s="209"/>
      <c r="AC41" s="209"/>
    </row>
    <row r="42" spans="1:29" s="76" customFormat="1" ht="14.25" customHeight="1">
      <c r="A42" s="88"/>
      <c r="B42" s="288">
        <f>'Blatt 4'!G10</f>
        <v>0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9"/>
      <c r="R42" s="133">
        <v>4</v>
      </c>
      <c r="S42" s="265">
        <f>'Blatt 4'!T45</f>
        <v>0</v>
      </c>
      <c r="T42" s="265"/>
      <c r="U42" s="265"/>
      <c r="V42" s="266"/>
      <c r="W42" s="264">
        <f>'Blatt 4'!X45</f>
        <v>0</v>
      </c>
      <c r="X42" s="265"/>
      <c r="Y42" s="265"/>
      <c r="Z42" s="266"/>
      <c r="AA42" s="208"/>
      <c r="AB42" s="209"/>
      <c r="AC42" s="209"/>
    </row>
    <row r="43" spans="1:29" s="76" customFormat="1" ht="6" customHeight="1">
      <c r="A43" s="88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3"/>
      <c r="S43" s="80"/>
      <c r="T43" s="80"/>
      <c r="U43" s="130"/>
      <c r="V43" s="131"/>
      <c r="W43" s="79"/>
      <c r="X43" s="80"/>
      <c r="Y43" s="130"/>
      <c r="Z43" s="131"/>
      <c r="AA43" s="79"/>
      <c r="AB43" s="132"/>
      <c r="AC43" s="132"/>
    </row>
    <row r="44" spans="1:29" s="76" customFormat="1" ht="12">
      <c r="A44" s="88"/>
      <c r="B44" s="286">
        <f>'Blatt 5'!G10</f>
        <v>0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7"/>
      <c r="R44" s="133">
        <v>5</v>
      </c>
      <c r="S44" s="265">
        <f>'Blatt 5'!T45</f>
        <v>0</v>
      </c>
      <c r="T44" s="265"/>
      <c r="U44" s="265"/>
      <c r="V44" s="266"/>
      <c r="W44" s="264">
        <f>'Blatt 5'!X45</f>
        <v>0</v>
      </c>
      <c r="X44" s="265"/>
      <c r="Y44" s="265"/>
      <c r="Z44" s="266"/>
      <c r="AA44" s="208"/>
      <c r="AB44" s="209"/>
      <c r="AC44" s="209"/>
    </row>
    <row r="45" spans="1:29" s="76" customFormat="1" ht="6" customHeight="1">
      <c r="A45" s="8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3"/>
      <c r="S45" s="80"/>
      <c r="T45" s="80"/>
      <c r="U45" s="130"/>
      <c r="V45" s="131"/>
      <c r="W45" s="79"/>
      <c r="X45" s="80"/>
      <c r="Y45" s="130"/>
      <c r="Z45" s="131"/>
      <c r="AA45" s="79"/>
      <c r="AB45" s="132"/>
      <c r="AC45" s="132"/>
    </row>
    <row r="46" spans="1:29" s="76" customFormat="1" ht="12">
      <c r="A46" s="88"/>
      <c r="B46" s="286">
        <f>'Blatt 6'!G10</f>
        <v>0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  <c r="R46" s="133">
        <v>6</v>
      </c>
      <c r="S46" s="265">
        <f>'Blatt 6'!T45</f>
        <v>0</v>
      </c>
      <c r="T46" s="265"/>
      <c r="U46" s="265"/>
      <c r="V46" s="266"/>
      <c r="W46" s="264">
        <f>'Blatt 6'!X45</f>
        <v>0</v>
      </c>
      <c r="X46" s="265"/>
      <c r="Y46" s="265"/>
      <c r="Z46" s="266"/>
      <c r="AA46" s="208"/>
      <c r="AB46" s="209"/>
      <c r="AC46" s="209"/>
    </row>
    <row r="47" spans="1:29" s="76" customFormat="1" ht="5.25" customHeight="1">
      <c r="A47" s="88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0"/>
      <c r="S47" s="80"/>
      <c r="T47" s="80"/>
      <c r="U47" s="130"/>
      <c r="V47" s="131"/>
      <c r="W47" s="79"/>
      <c r="X47" s="80"/>
      <c r="Y47" s="130"/>
      <c r="Z47" s="131"/>
      <c r="AA47" s="79"/>
      <c r="AB47" s="132"/>
      <c r="AC47" s="132"/>
    </row>
    <row r="48" spans="1:29" s="76" customFormat="1" ht="6" customHeight="1">
      <c r="A48" s="8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141"/>
      <c r="S48" s="80"/>
      <c r="T48" s="80"/>
      <c r="U48" s="130"/>
      <c r="V48" s="131"/>
      <c r="W48" s="79"/>
      <c r="X48" s="80"/>
      <c r="Y48" s="130"/>
      <c r="Z48" s="131"/>
      <c r="AA48" s="79"/>
      <c r="AB48" s="132"/>
      <c r="AC48" s="132"/>
    </row>
    <row r="49" spans="1:29" s="76" customFormat="1" ht="15">
      <c r="A49" s="91"/>
      <c r="B49" s="221" t="s">
        <v>105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92"/>
      <c r="R49" s="142"/>
      <c r="S49" s="296">
        <f>SUM(S36:V48)</f>
        <v>0</v>
      </c>
      <c r="T49" s="296"/>
      <c r="U49" s="297"/>
      <c r="V49" s="298"/>
      <c r="W49" s="296">
        <f>SUM(W36:Z48)</f>
        <v>0</v>
      </c>
      <c r="X49" s="296"/>
      <c r="Y49" s="297"/>
      <c r="Z49" s="298"/>
      <c r="AA49" s="295">
        <f>AVERAGE(S49:Z49)</f>
        <v>0</v>
      </c>
      <c r="AB49" s="296"/>
      <c r="AC49" s="296"/>
    </row>
    <row r="50" spans="1:29" s="76" customFormat="1" ht="6" customHeight="1">
      <c r="A50" s="8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141"/>
      <c r="S50" s="80"/>
      <c r="T50" s="80"/>
      <c r="U50" s="130"/>
      <c r="V50" s="131"/>
      <c r="W50" s="79"/>
      <c r="X50" s="80"/>
      <c r="Y50" s="130"/>
      <c r="Z50" s="131"/>
      <c r="AA50" s="79"/>
      <c r="AB50" s="132"/>
      <c r="AC50" s="132"/>
    </row>
    <row r="51" spans="1:29" s="76" customFormat="1" ht="15">
      <c r="A51" s="143"/>
      <c r="B51" s="221" t="s">
        <v>116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92"/>
      <c r="R51" s="144"/>
      <c r="S51" s="296">
        <f>S31+S49</f>
        <v>0</v>
      </c>
      <c r="T51" s="296"/>
      <c r="U51" s="297"/>
      <c r="V51" s="298"/>
      <c r="W51" s="295">
        <f>W31+W49</f>
        <v>0</v>
      </c>
      <c r="X51" s="296"/>
      <c r="Y51" s="297"/>
      <c r="Z51" s="298"/>
      <c r="AA51" s="295">
        <f>AA31+AA49</f>
        <v>0</v>
      </c>
      <c r="AB51" s="296"/>
      <c r="AC51" s="296"/>
    </row>
    <row r="52" spans="1:29" s="76" customFormat="1" ht="6" customHeight="1" thickBot="1">
      <c r="A52" s="8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45"/>
      <c r="S52" s="146"/>
      <c r="T52" s="146"/>
      <c r="U52" s="147"/>
      <c r="V52" s="147"/>
      <c r="W52" s="146"/>
      <c r="X52" s="146"/>
      <c r="Y52" s="147"/>
      <c r="Z52" s="147"/>
      <c r="AA52" s="80"/>
      <c r="AB52" s="132"/>
      <c r="AC52" s="132"/>
    </row>
    <row r="53" spans="1:29" s="76" customFormat="1" ht="12.75" customHeight="1" thickBot="1">
      <c r="A53" s="293" t="s">
        <v>117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  <c r="AA53" s="321">
        <f>IF(AA51&gt;0,SUM(AA31/AA51),"")</f>
      </c>
      <c r="AB53" s="322"/>
      <c r="AC53" s="323"/>
    </row>
    <row r="54" spans="1:22" s="76" customFormat="1" ht="5.25" customHeight="1">
      <c r="A54" s="94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="76" customFormat="1" ht="12">
      <c r="A55" s="78" t="s">
        <v>106</v>
      </c>
    </row>
    <row r="56" spans="1:29" s="76" customFormat="1" ht="25.5" customHeight="1">
      <c r="A56" s="106" t="s">
        <v>107</v>
      </c>
      <c r="B56" s="301" t="s">
        <v>141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</row>
    <row r="57" spans="1:29" ht="25.5" customHeight="1">
      <c r="A57" s="107" t="s">
        <v>108</v>
      </c>
      <c r="B57" s="258" t="s">
        <v>140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</row>
    <row r="58" spans="1:29" s="76" customFormat="1" ht="12">
      <c r="A58" s="107" t="s">
        <v>108</v>
      </c>
      <c r="B58" s="217" t="s">
        <v>109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</row>
    <row r="59" spans="1:29" s="76" customFormat="1" ht="12" customHeight="1">
      <c r="A59" s="107" t="s">
        <v>108</v>
      </c>
      <c r="B59" s="217" t="s">
        <v>110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</row>
    <row r="60" spans="1:31" s="76" customFormat="1" ht="12" customHeight="1">
      <c r="A60" s="10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E60" s="148"/>
    </row>
    <row r="61" spans="1:29" ht="14.25" customHeight="1">
      <c r="A61" s="107" t="s">
        <v>108</v>
      </c>
      <c r="B61" s="267" t="s">
        <v>111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</row>
    <row r="62" spans="1:29" ht="9.75" customHeight="1">
      <c r="A62" s="109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</row>
    <row r="63" spans="1:29" s="76" customFormat="1" ht="12" customHeight="1">
      <c r="A63" s="109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</row>
    <row r="64" spans="1:29" s="76" customFormat="1" ht="12">
      <c r="A64" s="263" t="s">
        <v>156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</row>
    <row r="65" spans="1:29" s="76" customFormat="1" ht="12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</row>
    <row r="66" spans="1:29" s="76" customFormat="1" ht="1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s="76" customFormat="1" ht="1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2:18" ht="14.25">
      <c r="B68" s="110"/>
      <c r="R68" s="110"/>
    </row>
    <row r="70" spans="2:28" ht="14.25">
      <c r="B70" s="111"/>
      <c r="C70" s="111"/>
      <c r="D70" s="111"/>
      <c r="E70" s="111"/>
      <c r="F70" s="111"/>
      <c r="G70" s="111"/>
      <c r="H70" s="73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2:18" ht="14.25">
      <c r="B71" s="110" t="s">
        <v>19</v>
      </c>
      <c r="R71" s="110" t="s">
        <v>112</v>
      </c>
    </row>
    <row r="72" spans="1:29" ht="14.25">
      <c r="A72" s="9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4.25">
      <c r="A73" s="94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4.25">
      <c r="A74" s="9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4.25">
      <c r="A75" s="94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4.25">
      <c r="A76" s="9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4.25">
      <c r="A77" s="9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4.25">
      <c r="A78" s="9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ht="14.25">
      <c r="A79" s="9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1:29" ht="14.25">
      <c r="A80" s="94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ht="14.25">
      <c r="A81" s="9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:29" ht="14.25">
      <c r="A82" s="94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ht="14.25">
      <c r="A83" s="94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4.25">
      <c r="A84" s="94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4.25">
      <c r="A85" s="94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:29" ht="14.25">
      <c r="A86" s="94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:29" ht="14.25">
      <c r="A87" s="9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:29" ht="14.25">
      <c r="A88" s="94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:29" ht="14.25">
      <c r="A89" s="94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:29" ht="14.25">
      <c r="A90" s="94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:29" ht="14.25">
      <c r="A91" s="9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:29" ht="14.25">
      <c r="A92" s="9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:29" ht="14.25">
      <c r="A93" s="94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:29" ht="14.25">
      <c r="A94" s="94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:29" ht="14.25">
      <c r="A95" s="94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:29" ht="14.25">
      <c r="A96" s="94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:29" ht="14.25">
      <c r="A97" s="94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:29" ht="14.25">
      <c r="A98" s="94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:29" ht="14.25">
      <c r="A99" s="94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  <row r="100" spans="1:29" ht="14.25">
      <c r="A100" s="94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:29" ht="14.25">
      <c r="A101" s="94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:29" ht="14.25">
      <c r="A102" s="94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</row>
  </sheetData>
  <sheetProtection password="E193" sheet="1" objects="1" scenarios="1" formatColumns="0" formatRows="0" insertRows="0"/>
  <mergeCells count="91">
    <mergeCell ref="AA38:AC38"/>
    <mergeCell ref="AA53:AC53"/>
    <mergeCell ref="AA51:AC51"/>
    <mergeCell ref="B19:Q19"/>
    <mergeCell ref="AA19:AC19"/>
    <mergeCell ref="AA46:AC46"/>
    <mergeCell ref="W40:Z40"/>
    <mergeCell ref="B36:Q36"/>
    <mergeCell ref="S36:V36"/>
    <mergeCell ref="L7:O7"/>
    <mergeCell ref="S7:AC7"/>
    <mergeCell ref="S8:AC8"/>
    <mergeCell ref="W31:Z31"/>
    <mergeCell ref="W36:Z36"/>
    <mergeCell ref="B33:Q35"/>
    <mergeCell ref="S46:V46"/>
    <mergeCell ref="W46:Z46"/>
    <mergeCell ref="B40:Q40"/>
    <mergeCell ref="S42:V42"/>
    <mergeCell ref="AA40:AC40"/>
    <mergeCell ref="S31:V31"/>
    <mergeCell ref="AA31:AC31"/>
    <mergeCell ref="AA37:AC37"/>
    <mergeCell ref="S40:V40"/>
    <mergeCell ref="W42:Z42"/>
    <mergeCell ref="A4:AC4"/>
    <mergeCell ref="AA22:AC22"/>
    <mergeCell ref="S21:V21"/>
    <mergeCell ref="W21:Z21"/>
    <mergeCell ref="AA21:AC21"/>
    <mergeCell ref="W13:Z13"/>
    <mergeCell ref="S13:V13"/>
    <mergeCell ref="P7:Q7"/>
    <mergeCell ref="AA11:AC14"/>
    <mergeCell ref="B15:Q17"/>
    <mergeCell ref="AA39:AC39"/>
    <mergeCell ref="B59:AC60"/>
    <mergeCell ref="B61:AC62"/>
    <mergeCell ref="B49:Q49"/>
    <mergeCell ref="S49:V49"/>
    <mergeCell ref="W49:Z49"/>
    <mergeCell ref="AA49:AC49"/>
    <mergeCell ref="B51:Q51"/>
    <mergeCell ref="AA41:AC41"/>
    <mergeCell ref="B46:Q46"/>
    <mergeCell ref="S11:Z11"/>
    <mergeCell ref="AA20:AC20"/>
    <mergeCell ref="S14:V14"/>
    <mergeCell ref="W14:Z14"/>
    <mergeCell ref="S19:V19"/>
    <mergeCell ref="S12:Z12"/>
    <mergeCell ref="B27:Q27"/>
    <mergeCell ref="B58:AC58"/>
    <mergeCell ref="S38:V38"/>
    <mergeCell ref="A53:Z53"/>
    <mergeCell ref="W51:Z51"/>
    <mergeCell ref="B21:Q21"/>
    <mergeCell ref="S51:V51"/>
    <mergeCell ref="AA36:AC36"/>
    <mergeCell ref="B56:AC56"/>
    <mergeCell ref="B29:Q29"/>
    <mergeCell ref="S23:V23"/>
    <mergeCell ref="W19:Z19"/>
    <mergeCell ref="S25:V25"/>
    <mergeCell ref="A11:Q14"/>
    <mergeCell ref="A64:AC65"/>
    <mergeCell ref="AA29:AC29"/>
    <mergeCell ref="W27:Z27"/>
    <mergeCell ref="S27:V27"/>
    <mergeCell ref="B57:AC57"/>
    <mergeCell ref="B31:Q31"/>
    <mergeCell ref="S29:V29"/>
    <mergeCell ref="B38:Q38"/>
    <mergeCell ref="AA42:AC42"/>
    <mergeCell ref="W38:Z38"/>
    <mergeCell ref="A1:C1"/>
    <mergeCell ref="AA25:AC25"/>
    <mergeCell ref="AA24:AC24"/>
    <mergeCell ref="B23:Q23"/>
    <mergeCell ref="B25:Q25"/>
    <mergeCell ref="AA23:AC23"/>
    <mergeCell ref="W29:Z29"/>
    <mergeCell ref="W23:Z23"/>
    <mergeCell ref="B44:Q44"/>
    <mergeCell ref="S44:V44"/>
    <mergeCell ref="W44:Z44"/>
    <mergeCell ref="AA44:AC44"/>
    <mergeCell ref="B42:Q42"/>
    <mergeCell ref="W25:Z25"/>
    <mergeCell ref="AA26:AC26"/>
    <mergeCell ref="AA27:AC27"/>
  </mergeCells>
  <printOptions/>
  <pageMargins left="0.7874015748031497" right="0.5905511811023623" top="0.984251968503937" bottom="0.1968503937007874" header="0.5118110236220472" footer="0.5118110236220472"/>
  <pageSetup fitToHeight="1" fitToWidth="1" horizontalDpi="600" verticalDpi="600" orientation="portrait" paperSize="9" scale="92" r:id="rId3"/>
  <headerFooter alignWithMargins="0">
    <oddHeader>&amp;R&amp;A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Kloß, Claudia</dc:creator>
  <cp:keywords/>
  <dc:description/>
  <cp:lastModifiedBy>Kloß, Claudia</cp:lastModifiedBy>
  <cp:lastPrinted>2015-01-20T11:46:42Z</cp:lastPrinted>
  <dcterms:created xsi:type="dcterms:W3CDTF">2002-08-06T05:27:13Z</dcterms:created>
  <dcterms:modified xsi:type="dcterms:W3CDTF">2015-01-20T12:01:10Z</dcterms:modified>
  <cp:category/>
  <cp:version/>
  <cp:contentType/>
  <cp:contentStatus/>
</cp:coreProperties>
</file>